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3-2024\DOS\CT\Transmis aux instances\"/>
    </mc:Choice>
  </mc:AlternateContent>
  <bookViews>
    <workbookView xWindow="0" yWindow="0" windowWidth="20496" windowHeight="8940"/>
  </bookViews>
  <sheets>
    <sheet name="SEGPA RS2023-2024" sheetId="1" r:id="rId1"/>
  </sheets>
  <externalReferences>
    <externalReference r:id="rId2"/>
  </externalReferences>
  <definedNames>
    <definedName name="_xlnm._FilterDatabase" localSheetId="0" hidden="1">'SEGPA RS2023-2024'!$A$12:$AQ$60</definedName>
  </definedNames>
  <calcPr calcId="162913"/>
</workbook>
</file>

<file path=xl/calcChain.xml><?xml version="1.0" encoding="utf-8"?>
<calcChain xmlns="http://schemas.openxmlformats.org/spreadsheetml/2006/main">
  <c r="R57" i="1" l="1"/>
  <c r="Q57" i="1"/>
  <c r="R56" i="1"/>
  <c r="Q56" i="1"/>
  <c r="R55" i="1"/>
  <c r="Q55" i="1"/>
  <c r="R54" i="1"/>
  <c r="Q54" i="1"/>
  <c r="R52" i="1"/>
  <c r="Q52" i="1"/>
  <c r="R51" i="1"/>
  <c r="Q51" i="1"/>
  <c r="R50" i="1"/>
  <c r="Q50" i="1"/>
  <c r="R49" i="1"/>
  <c r="Q49" i="1"/>
  <c r="R46" i="1"/>
  <c r="Q46" i="1"/>
  <c r="R45" i="1"/>
  <c r="Q45" i="1"/>
  <c r="R44" i="1"/>
  <c r="Q44" i="1"/>
  <c r="R43" i="1"/>
  <c r="Q43" i="1"/>
  <c r="R42" i="1"/>
  <c r="Q42" i="1"/>
  <c r="R41" i="1"/>
  <c r="Q41" i="1"/>
  <c r="R39" i="1"/>
  <c r="Q39" i="1"/>
  <c r="R38" i="1"/>
  <c r="R40" i="1" s="1"/>
  <c r="Q38" i="1"/>
  <c r="Q40" i="1" s="1"/>
  <c r="R35" i="1"/>
  <c r="Q35" i="1"/>
  <c r="R34" i="1"/>
  <c r="Q34" i="1"/>
  <c r="R33" i="1"/>
  <c r="Q33" i="1"/>
  <c r="R32" i="1"/>
  <c r="Q32" i="1"/>
  <c r="R31" i="1"/>
  <c r="Q31" i="1"/>
  <c r="R29" i="1"/>
  <c r="Q29" i="1"/>
  <c r="R28" i="1"/>
  <c r="Q28" i="1"/>
  <c r="R27" i="1"/>
  <c r="Q27" i="1"/>
  <c r="R24" i="1"/>
  <c r="Q24" i="1"/>
  <c r="R23" i="1"/>
  <c r="Q23" i="1"/>
  <c r="R22" i="1"/>
  <c r="Q22" i="1"/>
  <c r="R21" i="1"/>
  <c r="Q21" i="1"/>
  <c r="R20" i="1"/>
  <c r="Q20" i="1"/>
  <c r="R18" i="1"/>
  <c r="Q18" i="1"/>
  <c r="R17" i="1"/>
  <c r="Q17" i="1"/>
  <c r="R16" i="1"/>
  <c r="Q16" i="1"/>
  <c r="R15" i="1"/>
  <c r="Q15" i="1"/>
  <c r="R14" i="1"/>
  <c r="Q14" i="1"/>
  <c r="R13" i="1"/>
  <c r="Q13" i="1"/>
  <c r="P13" i="1"/>
  <c r="Q47" i="1" l="1"/>
  <c r="Q48" i="1" s="1"/>
  <c r="R30" i="1"/>
  <c r="Q36" i="1"/>
  <c r="R47" i="1"/>
  <c r="R48" i="1" s="1"/>
  <c r="I59" i="1"/>
  <c r="Q58" i="1"/>
  <c r="J59" i="1"/>
  <c r="Q19" i="1"/>
  <c r="P16" i="1"/>
  <c r="P21" i="1"/>
  <c r="P32" i="1"/>
  <c r="F59" i="1"/>
  <c r="R19" i="1"/>
  <c r="Q30" i="1"/>
  <c r="Q53" i="1"/>
  <c r="R53" i="1"/>
  <c r="R58" i="1"/>
  <c r="Q25" i="1"/>
  <c r="R25" i="1"/>
  <c r="R36" i="1"/>
  <c r="H59" i="1"/>
  <c r="P55" i="1"/>
  <c r="P43" i="1"/>
  <c r="P14" i="1"/>
  <c r="P18" i="1"/>
  <c r="P17" i="1"/>
  <c r="P22" i="1"/>
  <c r="P28" i="1"/>
  <c r="P33" i="1"/>
  <c r="P39" i="1"/>
  <c r="P44" i="1"/>
  <c r="P50" i="1"/>
  <c r="P15" i="1"/>
  <c r="P24" i="1"/>
  <c r="P35" i="1"/>
  <c r="P42" i="1"/>
  <c r="P46" i="1"/>
  <c r="P52" i="1"/>
  <c r="P57" i="1"/>
  <c r="P23" i="1"/>
  <c r="P29" i="1"/>
  <c r="P34" i="1"/>
  <c r="P45" i="1"/>
  <c r="P51" i="1"/>
  <c r="P56" i="1"/>
  <c r="G59" i="1" l="1"/>
  <c r="N59" i="1"/>
  <c r="N60" i="1" s="1"/>
  <c r="R26" i="1"/>
  <c r="R37" i="1" s="1"/>
  <c r="Q59" i="1"/>
  <c r="H60" i="1"/>
  <c r="Q26" i="1"/>
  <c r="Q37" i="1" s="1"/>
  <c r="Q60" i="1" s="1"/>
  <c r="M59" i="1"/>
  <c r="P49" i="1"/>
  <c r="P53" i="1" s="1"/>
  <c r="R59" i="1"/>
  <c r="R60" i="1" s="1"/>
  <c r="L59" i="1"/>
  <c r="P38" i="1"/>
  <c r="P40" i="1" s="1"/>
  <c r="P19" i="1"/>
  <c r="I60" i="1"/>
  <c r="P41" i="1"/>
  <c r="P47" i="1" s="1"/>
  <c r="P54" i="1"/>
  <c r="P58" i="1" s="1"/>
  <c r="J60" i="1"/>
  <c r="P27" i="1"/>
  <c r="P30" i="1" s="1"/>
  <c r="P31" i="1"/>
  <c r="P36" i="1" s="1"/>
  <c r="P20" i="1"/>
  <c r="P25" i="1" s="1"/>
  <c r="P48" i="1" l="1"/>
  <c r="F60" i="1"/>
  <c r="G60" i="1"/>
  <c r="M60" i="1"/>
  <c r="P59" i="1"/>
  <c r="P26" i="1"/>
  <c r="P37" i="1" s="1"/>
  <c r="O59" i="1"/>
  <c r="K59" i="1"/>
  <c r="K60" i="1" s="1"/>
  <c r="P60" i="1"/>
  <c r="L60" i="1"/>
  <c r="O60" i="1" l="1"/>
</calcChain>
</file>

<file path=xl/sharedStrings.xml><?xml version="1.0" encoding="utf-8"?>
<sst xmlns="http://schemas.openxmlformats.org/spreadsheetml/2006/main" count="156" uniqueCount="138">
  <si>
    <t>CALCUL à la STRUCTURE</t>
  </si>
  <si>
    <t xml:space="preserve">DHG TOTALE </t>
  </si>
  <si>
    <t>HP à déléguer</t>
  </si>
  <si>
    <t>HSA à déléguer</t>
  </si>
  <si>
    <t>EFF.</t>
  </si>
  <si>
    <t>STRUCT</t>
  </si>
  <si>
    <t>enseigt general
6è à 3è</t>
  </si>
  <si>
    <t>enseigt profnel
4è/3è</t>
  </si>
  <si>
    <t>Complément</t>
  </si>
  <si>
    <t>DHG STRUCTURES</t>
  </si>
  <si>
    <t>Bassin</t>
  </si>
  <si>
    <t>District</t>
  </si>
  <si>
    <t>NETAB
SEGPA</t>
  </si>
  <si>
    <t>COMMUNE</t>
  </si>
  <si>
    <t>NOM</t>
  </si>
  <si>
    <r>
      <t xml:space="preserve">Capacités accueil
</t>
    </r>
    <r>
      <rPr>
        <b/>
        <sz val="6"/>
        <rFont val="Arial"/>
        <family val="2"/>
      </rPr>
      <t>(1 DIV = 16)</t>
    </r>
  </si>
  <si>
    <t>6è</t>
  </si>
  <si>
    <t>5è</t>
  </si>
  <si>
    <t>4è</t>
  </si>
  <si>
    <t>3è</t>
  </si>
  <si>
    <t>TOTAL</t>
  </si>
  <si>
    <t xml:space="preserve"> 6è=29h 5è=29h 4è=25h 3è=22,50 PAR DIV</t>
  </si>
  <si>
    <t>4è=6h 3è=12h  PAR GROUPE</t>
  </si>
  <si>
    <t>0930893r</t>
  </si>
  <si>
    <t>EPINAY-SUR-SEINE</t>
  </si>
  <si>
    <t>ROGER MARTIN DU GARD</t>
  </si>
  <si>
    <t>0931145p</t>
  </si>
  <si>
    <t>ROBESPIERRE</t>
  </si>
  <si>
    <t>0931232j</t>
  </si>
  <si>
    <t>SAINT-DENIS</t>
  </si>
  <si>
    <t>HENRI BARBUSSE</t>
  </si>
  <si>
    <t>0931229f</t>
  </si>
  <si>
    <t>FABIEN</t>
  </si>
  <si>
    <t>0931489n</t>
  </si>
  <si>
    <t>FEDERICO GARCIA LORCA</t>
  </si>
  <si>
    <t>0931143m</t>
  </si>
  <si>
    <t>SAINT-OUEN</t>
  </si>
  <si>
    <t>JEAN JAURES</t>
  </si>
  <si>
    <t>D1</t>
  </si>
  <si>
    <t>6 établissements</t>
  </si>
  <si>
    <t>0931184g</t>
  </si>
  <si>
    <t>AUBERVILLIERS</t>
  </si>
  <si>
    <t>JEAN MOULIN</t>
  </si>
  <si>
    <t>0932272p</t>
  </si>
  <si>
    <t>ROSA LUXEMBURG</t>
  </si>
  <si>
    <t>0931148t</t>
  </si>
  <si>
    <t>LA COURNEUVE</t>
  </si>
  <si>
    <t>GEORGES POLITZER</t>
  </si>
  <si>
    <t>0931223z</t>
  </si>
  <si>
    <t>PIERREFITTE-SUR-SEINE</t>
  </si>
  <si>
    <t>G COURBET</t>
  </si>
  <si>
    <t>0931226c</t>
  </si>
  <si>
    <t>STAINS</t>
  </si>
  <si>
    <t>PABLO NERUDA</t>
  </si>
  <si>
    <t>D2</t>
  </si>
  <si>
    <t>5 établissements</t>
  </si>
  <si>
    <t>B1</t>
  </si>
  <si>
    <t>11 établissements</t>
  </si>
  <si>
    <t>0931200z</t>
  </si>
  <si>
    <t>DRANCY</t>
  </si>
  <si>
    <t>PIERRE SEMARD</t>
  </si>
  <si>
    <t>0931377s</t>
  </si>
  <si>
    <t>JORISSEN</t>
  </si>
  <si>
    <t>0931433c</t>
  </si>
  <si>
    <t>LE BLANC-MESNIL</t>
  </si>
  <si>
    <t>DESCARTES</t>
  </si>
  <si>
    <t>D3</t>
  </si>
  <si>
    <t>3 établissements</t>
  </si>
  <si>
    <t>0930891n</t>
  </si>
  <si>
    <t>AULNAY-SOUS-BOIS</t>
  </si>
  <si>
    <t>VICTOR HUGO</t>
  </si>
  <si>
    <t>0931379u</t>
  </si>
  <si>
    <t>PABLO-NERUDA</t>
  </si>
  <si>
    <t>0931190n</t>
  </si>
  <si>
    <t>SEVRAN</t>
  </si>
  <si>
    <t>EVARISTE GALOIS</t>
  </si>
  <si>
    <t>0931497x</t>
  </si>
  <si>
    <t>TREMBLAY-EN-FRANCE</t>
  </si>
  <si>
    <t>0931607s</t>
  </si>
  <si>
    <t>VILLEPINTE</t>
  </si>
  <si>
    <t>D4</t>
  </si>
  <si>
    <t>B2</t>
  </si>
  <si>
    <t>0931194t</t>
  </si>
  <si>
    <t>BOBIGNY</t>
  </si>
  <si>
    <t>REPUBLIQUE</t>
  </si>
  <si>
    <t>0931713g</t>
  </si>
  <si>
    <t>PANTIN</t>
  </si>
  <si>
    <t>LAVOISIER</t>
  </si>
  <si>
    <t>D5</t>
  </si>
  <si>
    <t>2 établissements</t>
  </si>
  <si>
    <t>0931181d</t>
  </si>
  <si>
    <t>BAGNOLET</t>
  </si>
  <si>
    <t>0931151w</t>
  </si>
  <si>
    <t>MONTREUIL</t>
  </si>
  <si>
    <t>0931212m</t>
  </si>
  <si>
    <t>LENAIN DE TILLEMONT</t>
  </si>
  <si>
    <t>0931610v</t>
  </si>
  <si>
    <t>NOISY-LE-SEC</t>
  </si>
  <si>
    <t>JACQUES PREVERT</t>
  </si>
  <si>
    <t>0931381w</t>
  </si>
  <si>
    <t>ROMAINVILLE</t>
  </si>
  <si>
    <t>GUSTAVE COURBET</t>
  </si>
  <si>
    <t>0930593p</t>
  </si>
  <si>
    <t>ROSNY-SOUS-BOIS</t>
  </si>
  <si>
    <t>SAINT-EXUPERY</t>
  </si>
  <si>
    <t>D6</t>
  </si>
  <si>
    <t>B3</t>
  </si>
  <si>
    <t>8 établissements</t>
  </si>
  <si>
    <t>0931612x</t>
  </si>
  <si>
    <t>BONDY</t>
  </si>
  <si>
    <t>JEAN ZAY</t>
  </si>
  <si>
    <t>0931221x</t>
  </si>
  <si>
    <t>CLICHY-SOUS-BOIS</t>
  </si>
  <si>
    <t>LOUISE MICHEL</t>
  </si>
  <si>
    <t>0930620u</t>
  </si>
  <si>
    <t>LIVRY-GARGAN</t>
  </si>
  <si>
    <t>LEON JOUHAUX</t>
  </si>
  <si>
    <t>0931707a</t>
  </si>
  <si>
    <t>MONTFERMEIL</t>
  </si>
  <si>
    <t>PABLO PICASSO</t>
  </si>
  <si>
    <t>D7</t>
  </si>
  <si>
    <t>4 établissements</t>
  </si>
  <si>
    <t>0932311g</t>
  </si>
  <si>
    <t>GAGNY</t>
  </si>
  <si>
    <t>THEDORE MONOD</t>
  </si>
  <si>
    <t>0930894s</t>
  </si>
  <si>
    <t>NEUILLY-SUR-MARNE</t>
  </si>
  <si>
    <t>HONORE DE BALZAC</t>
  </si>
  <si>
    <t>0931214p</t>
  </si>
  <si>
    <t>NOISY-LE-GRAND</t>
  </si>
  <si>
    <t>CLOS SAINT VINCENT</t>
  </si>
  <si>
    <t>0931614z</t>
  </si>
  <si>
    <t>D8</t>
  </si>
  <si>
    <t>B4</t>
  </si>
  <si>
    <t>Division de l'organisation scolaire</t>
  </si>
  <si>
    <t>DEPARTEMENT</t>
  </si>
  <si>
    <t>Rentrée scolaire 2023-2024 - Structures SEGPA</t>
  </si>
  <si>
    <t>Document de travail CSA Janvier 2023 (à ne pas diffuser)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</si>
</sst>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Verdana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2" fontId="3" fillId="0" borderId="0" xfId="1" applyNumberFormat="1" applyFont="1" applyFill="1" applyAlignment="1">
      <alignment horizontal="center"/>
    </xf>
    <xf numFmtId="2" fontId="3" fillId="0" borderId="0" xfId="1" applyNumberFormat="1" applyFont="1" applyFill="1"/>
    <xf numFmtId="2" fontId="4" fillId="0" borderId="0" xfId="1" applyNumberFormat="1" applyFont="1" applyFill="1" applyAlignment="1">
      <alignment horizontal="center"/>
    </xf>
    <xf numFmtId="1" fontId="3" fillId="0" borderId="0" xfId="1" applyNumberFormat="1" applyFont="1" applyFill="1"/>
    <xf numFmtId="4" fontId="2" fillId="0" borderId="0" xfId="1" applyNumberFormat="1" applyFont="1" applyFill="1"/>
    <xf numFmtId="164" fontId="3" fillId="0" borderId="0" xfId="1" applyNumberFormat="1" applyFont="1" applyFill="1"/>
    <xf numFmtId="4" fontId="3" fillId="0" borderId="0" xfId="1" applyNumberFormat="1" applyFont="1" applyFill="1"/>
    <xf numFmtId="165" fontId="3" fillId="0" borderId="0" xfId="1" applyNumberFormat="1" applyFont="1" applyFill="1"/>
    <xf numFmtId="4" fontId="2" fillId="0" borderId="0" xfId="1" applyNumberFormat="1" applyFont="1" applyFill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0" fontId="5" fillId="0" borderId="0" xfId="0" applyFont="1" applyFill="1"/>
    <xf numFmtId="0" fontId="6" fillId="0" borderId="0" xfId="0" quotePrefix="1" applyFont="1" applyFill="1" applyAlignment="1">
      <alignment horizontal="left" vertical="center"/>
    </xf>
    <xf numFmtId="0" fontId="6" fillId="0" borderId="2" xfId="0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textRotation="90"/>
    </xf>
    <xf numFmtId="0" fontId="10" fillId="0" borderId="0" xfId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DVTH2005 essai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564092</xdr:colOff>
      <xdr:row>9</xdr:row>
      <xdr:rowOff>96308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2042" cy="147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-2024/DOS/SEGPA/SEGPA%20DHG%20document%20de%20trav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G 2022-2023"/>
    </sheetNames>
    <sheetDataSet>
      <sheetData sheetId="0">
        <row r="6">
          <cell r="C6" t="str">
            <v>0930893r</v>
          </cell>
          <cell r="D6" t="str">
            <v>EPINAY-SUR-SEINE</v>
          </cell>
          <cell r="E6" t="str">
            <v>ROGER MARTIN DU GARD</v>
          </cell>
          <cell r="F6">
            <v>64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4</v>
          </cell>
          <cell r="L6">
            <v>105.5</v>
          </cell>
          <cell r="M6">
            <v>18</v>
          </cell>
          <cell r="N6">
            <v>12.5</v>
          </cell>
          <cell r="O6">
            <v>136</v>
          </cell>
          <cell r="P6">
            <v>136</v>
          </cell>
          <cell r="Q6">
            <v>129</v>
          </cell>
          <cell r="R6">
            <v>7</v>
          </cell>
        </row>
        <row r="7">
          <cell r="C7" t="str">
            <v>0931145p</v>
          </cell>
          <cell r="D7" t="str">
            <v>EPINAY-SUR-SEINE</v>
          </cell>
          <cell r="E7" t="str">
            <v>ROBESPIERRE</v>
          </cell>
          <cell r="F7">
            <v>64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4</v>
          </cell>
          <cell r="L7">
            <v>105.5</v>
          </cell>
          <cell r="M7">
            <v>18</v>
          </cell>
          <cell r="N7">
            <v>12.5</v>
          </cell>
          <cell r="O7">
            <v>136</v>
          </cell>
          <cell r="P7">
            <v>136</v>
          </cell>
          <cell r="Q7">
            <v>129</v>
          </cell>
          <cell r="R7">
            <v>7</v>
          </cell>
        </row>
        <row r="8">
          <cell r="C8" t="str">
            <v>0931232j</v>
          </cell>
          <cell r="D8" t="str">
            <v>SAINT-DENIS</v>
          </cell>
          <cell r="E8" t="str">
            <v>HENRI BARBUSSE</v>
          </cell>
          <cell r="F8">
            <v>64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4</v>
          </cell>
          <cell r="L8">
            <v>105.5</v>
          </cell>
          <cell r="M8">
            <v>18</v>
          </cell>
          <cell r="N8">
            <v>12.5</v>
          </cell>
          <cell r="O8">
            <v>136</v>
          </cell>
          <cell r="P8">
            <v>136</v>
          </cell>
          <cell r="Q8">
            <v>129</v>
          </cell>
          <cell r="R8">
            <v>7</v>
          </cell>
        </row>
        <row r="9">
          <cell r="C9" t="str">
            <v>0931229f</v>
          </cell>
          <cell r="D9" t="str">
            <v>SAINT-DENIS</v>
          </cell>
          <cell r="E9" t="str">
            <v>FABIEN</v>
          </cell>
          <cell r="F9">
            <v>64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4</v>
          </cell>
          <cell r="L9">
            <v>105.5</v>
          </cell>
          <cell r="M9">
            <v>18</v>
          </cell>
          <cell r="N9">
            <v>12.5</v>
          </cell>
          <cell r="O9">
            <v>136</v>
          </cell>
          <cell r="P9">
            <v>136</v>
          </cell>
          <cell r="Q9">
            <v>129</v>
          </cell>
          <cell r="R9">
            <v>7</v>
          </cell>
        </row>
        <row r="10">
          <cell r="C10" t="str">
            <v>0931489n</v>
          </cell>
          <cell r="D10" t="str">
            <v>SAINT-DENIS</v>
          </cell>
          <cell r="E10" t="str">
            <v>FEDERICO GARCIA LORCA</v>
          </cell>
          <cell r="F10">
            <v>64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4</v>
          </cell>
          <cell r="L10">
            <v>105.5</v>
          </cell>
          <cell r="M10">
            <v>18</v>
          </cell>
          <cell r="N10">
            <v>12.5</v>
          </cell>
          <cell r="O10">
            <v>136</v>
          </cell>
          <cell r="P10">
            <v>136</v>
          </cell>
          <cell r="Q10">
            <v>129</v>
          </cell>
          <cell r="R10">
            <v>7</v>
          </cell>
        </row>
        <row r="11">
          <cell r="C11" t="str">
            <v>0931143m</v>
          </cell>
          <cell r="D11" t="str">
            <v>SAINT-OUEN</v>
          </cell>
          <cell r="E11" t="str">
            <v>JEAN JAURES</v>
          </cell>
          <cell r="F11">
            <v>64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4</v>
          </cell>
          <cell r="L11">
            <v>105.5</v>
          </cell>
          <cell r="M11">
            <v>18</v>
          </cell>
          <cell r="N11">
            <v>12.5</v>
          </cell>
          <cell r="O11">
            <v>136</v>
          </cell>
          <cell r="P11">
            <v>136</v>
          </cell>
          <cell r="Q11">
            <v>129</v>
          </cell>
          <cell r="R11">
            <v>7</v>
          </cell>
        </row>
        <row r="12">
          <cell r="C12" t="str">
            <v>6 établissements</v>
          </cell>
          <cell r="F12">
            <v>384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24</v>
          </cell>
          <cell r="L12">
            <v>633</v>
          </cell>
          <cell r="M12">
            <v>108</v>
          </cell>
          <cell r="N12">
            <v>75</v>
          </cell>
          <cell r="O12">
            <v>816</v>
          </cell>
          <cell r="P12">
            <v>816</v>
          </cell>
          <cell r="Q12">
            <v>774</v>
          </cell>
          <cell r="R12">
            <v>42</v>
          </cell>
        </row>
        <row r="13">
          <cell r="C13" t="str">
            <v>0931184g</v>
          </cell>
          <cell r="D13" t="str">
            <v>AUBERVILLIERS</v>
          </cell>
          <cell r="E13" t="str">
            <v>JEAN MOULIN</v>
          </cell>
          <cell r="F13">
            <v>64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4</v>
          </cell>
          <cell r="L13">
            <v>105.5</v>
          </cell>
          <cell r="M13">
            <v>18</v>
          </cell>
          <cell r="N13">
            <v>12.5</v>
          </cell>
          <cell r="O13">
            <v>136</v>
          </cell>
          <cell r="P13">
            <v>136</v>
          </cell>
          <cell r="Q13">
            <v>129</v>
          </cell>
          <cell r="R13">
            <v>7</v>
          </cell>
        </row>
        <row r="14">
          <cell r="C14" t="str">
            <v>0932272p</v>
          </cell>
          <cell r="D14" t="str">
            <v>AUBERVILLIERS</v>
          </cell>
          <cell r="E14" t="str">
            <v>ROSA LUXEMBURG</v>
          </cell>
          <cell r="F14">
            <v>64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4</v>
          </cell>
          <cell r="L14">
            <v>105.5</v>
          </cell>
          <cell r="M14">
            <v>18</v>
          </cell>
          <cell r="N14">
            <v>12.5</v>
          </cell>
          <cell r="O14">
            <v>136</v>
          </cell>
          <cell r="P14">
            <v>136</v>
          </cell>
          <cell r="Q14">
            <v>129</v>
          </cell>
          <cell r="R14">
            <v>7</v>
          </cell>
        </row>
        <row r="15">
          <cell r="C15" t="str">
            <v>0931148t</v>
          </cell>
          <cell r="D15" t="str">
            <v>LA COURNEUVE</v>
          </cell>
          <cell r="E15" t="str">
            <v>GEORGES POLITZER</v>
          </cell>
          <cell r="F15">
            <v>64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4</v>
          </cell>
          <cell r="L15">
            <v>105.5</v>
          </cell>
          <cell r="M15">
            <v>18</v>
          </cell>
          <cell r="N15">
            <v>12.5</v>
          </cell>
          <cell r="O15">
            <v>136</v>
          </cell>
          <cell r="P15">
            <v>136</v>
          </cell>
          <cell r="Q15">
            <v>129</v>
          </cell>
          <cell r="R15">
            <v>7</v>
          </cell>
        </row>
        <row r="16">
          <cell r="C16" t="str">
            <v>0931223z</v>
          </cell>
          <cell r="D16" t="str">
            <v>PIERREFITTE-SUR-SEINE</v>
          </cell>
          <cell r="E16" t="str">
            <v>G COURBET</v>
          </cell>
          <cell r="F16">
            <v>64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4</v>
          </cell>
          <cell r="L16">
            <v>105.5</v>
          </cell>
          <cell r="M16">
            <v>18</v>
          </cell>
          <cell r="N16">
            <v>12.5</v>
          </cell>
          <cell r="O16">
            <v>136</v>
          </cell>
          <cell r="P16">
            <v>136</v>
          </cell>
          <cell r="Q16">
            <v>129</v>
          </cell>
          <cell r="R16">
            <v>7</v>
          </cell>
        </row>
        <row r="17">
          <cell r="C17" t="str">
            <v>0931226c</v>
          </cell>
          <cell r="D17" t="str">
            <v>STAINS</v>
          </cell>
          <cell r="E17" t="str">
            <v>PABLO NERUDA</v>
          </cell>
          <cell r="F17">
            <v>64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4</v>
          </cell>
          <cell r="L17">
            <v>105.5</v>
          </cell>
          <cell r="M17">
            <v>18</v>
          </cell>
          <cell r="N17">
            <v>12.5</v>
          </cell>
          <cell r="O17">
            <v>136</v>
          </cell>
          <cell r="P17">
            <v>136</v>
          </cell>
          <cell r="Q17">
            <v>129</v>
          </cell>
          <cell r="R17">
            <v>7</v>
          </cell>
        </row>
        <row r="18">
          <cell r="C18" t="str">
            <v>5 établissements</v>
          </cell>
          <cell r="F18">
            <v>320</v>
          </cell>
          <cell r="G18">
            <v>5</v>
          </cell>
          <cell r="H18">
            <v>5</v>
          </cell>
          <cell r="I18">
            <v>5</v>
          </cell>
          <cell r="J18">
            <v>5</v>
          </cell>
          <cell r="K18">
            <v>20</v>
          </cell>
          <cell r="L18">
            <v>527.5</v>
          </cell>
          <cell r="M18">
            <v>90</v>
          </cell>
          <cell r="N18">
            <v>62.5</v>
          </cell>
          <cell r="O18">
            <v>680</v>
          </cell>
          <cell r="P18">
            <v>680</v>
          </cell>
          <cell r="Q18">
            <v>645</v>
          </cell>
          <cell r="R18">
            <v>35</v>
          </cell>
        </row>
        <row r="19">
          <cell r="C19" t="str">
            <v>11 établissements</v>
          </cell>
          <cell r="F19">
            <v>704</v>
          </cell>
          <cell r="G19">
            <v>11</v>
          </cell>
          <cell r="H19">
            <v>11</v>
          </cell>
          <cell r="I19">
            <v>11</v>
          </cell>
          <cell r="J19">
            <v>11</v>
          </cell>
          <cell r="K19">
            <v>44</v>
          </cell>
          <cell r="L19">
            <v>1160.5</v>
          </cell>
          <cell r="M19">
            <v>198</v>
          </cell>
          <cell r="N19">
            <v>137.5</v>
          </cell>
          <cell r="O19">
            <v>1496</v>
          </cell>
          <cell r="P19">
            <v>1496</v>
          </cell>
          <cell r="Q19">
            <v>1419</v>
          </cell>
          <cell r="R19">
            <v>77</v>
          </cell>
        </row>
        <row r="20">
          <cell r="C20" t="str">
            <v>0931200z</v>
          </cell>
          <cell r="D20" t="str">
            <v>DRANCY</v>
          </cell>
          <cell r="E20" t="str">
            <v>PIERRE SEMARD</v>
          </cell>
          <cell r="F20">
            <v>64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4</v>
          </cell>
          <cell r="L20">
            <v>105.5</v>
          </cell>
          <cell r="M20">
            <v>18</v>
          </cell>
          <cell r="N20">
            <v>12.5</v>
          </cell>
          <cell r="O20">
            <v>136</v>
          </cell>
          <cell r="P20">
            <v>136</v>
          </cell>
          <cell r="Q20">
            <v>129</v>
          </cell>
          <cell r="R20">
            <v>7</v>
          </cell>
        </row>
        <row r="21">
          <cell r="C21" t="str">
            <v>0931377s</v>
          </cell>
          <cell r="D21" t="str">
            <v>DRANCY</v>
          </cell>
          <cell r="E21" t="str">
            <v>JORISSEN</v>
          </cell>
          <cell r="F21">
            <v>64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4</v>
          </cell>
          <cell r="L21">
            <v>105.5</v>
          </cell>
          <cell r="M21">
            <v>18</v>
          </cell>
          <cell r="N21">
            <v>12.5</v>
          </cell>
          <cell r="O21">
            <v>136</v>
          </cell>
          <cell r="P21">
            <v>136</v>
          </cell>
          <cell r="Q21">
            <v>129</v>
          </cell>
          <cell r="R21">
            <v>7</v>
          </cell>
        </row>
        <row r="22">
          <cell r="C22" t="str">
            <v>0931433c</v>
          </cell>
          <cell r="D22" t="str">
            <v>LE BLANC-MESNIL</v>
          </cell>
          <cell r="E22" t="str">
            <v>DESCARTES</v>
          </cell>
          <cell r="F22">
            <v>64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4</v>
          </cell>
          <cell r="L22">
            <v>105.5</v>
          </cell>
          <cell r="M22">
            <v>18</v>
          </cell>
          <cell r="N22">
            <v>12.5</v>
          </cell>
          <cell r="O22">
            <v>136</v>
          </cell>
          <cell r="P22">
            <v>136</v>
          </cell>
          <cell r="Q22">
            <v>129</v>
          </cell>
          <cell r="R22">
            <v>7</v>
          </cell>
        </row>
        <row r="23">
          <cell r="C23" t="str">
            <v>3 établissements</v>
          </cell>
          <cell r="F23">
            <v>192</v>
          </cell>
          <cell r="G23">
            <v>3</v>
          </cell>
          <cell r="H23">
            <v>3</v>
          </cell>
          <cell r="I23">
            <v>3</v>
          </cell>
          <cell r="J23">
            <v>3</v>
          </cell>
          <cell r="K23">
            <v>12</v>
          </cell>
          <cell r="L23">
            <v>316.5</v>
          </cell>
          <cell r="M23">
            <v>54</v>
          </cell>
          <cell r="N23">
            <v>37.5</v>
          </cell>
          <cell r="O23">
            <v>408</v>
          </cell>
          <cell r="P23">
            <v>408</v>
          </cell>
          <cell r="Q23">
            <v>387</v>
          </cell>
          <cell r="R23">
            <v>21</v>
          </cell>
        </row>
        <row r="24">
          <cell r="C24" t="str">
            <v>0930891n</v>
          </cell>
          <cell r="D24" t="str">
            <v>AULNAY-SOUS-BOIS</v>
          </cell>
          <cell r="E24" t="str">
            <v>VICTOR HUGO</v>
          </cell>
          <cell r="F24">
            <v>64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4</v>
          </cell>
          <cell r="L24">
            <v>105.5</v>
          </cell>
          <cell r="M24">
            <v>18</v>
          </cell>
          <cell r="N24">
            <v>12.5</v>
          </cell>
          <cell r="O24">
            <v>136</v>
          </cell>
          <cell r="P24">
            <v>136</v>
          </cell>
          <cell r="Q24">
            <v>129</v>
          </cell>
          <cell r="R24">
            <v>7</v>
          </cell>
        </row>
        <row r="25">
          <cell r="C25" t="str">
            <v>0931379u</v>
          </cell>
          <cell r="D25" t="str">
            <v>AULNAY-SOUS-BOIS</v>
          </cell>
          <cell r="E25" t="str">
            <v>PABLO-NERUDA</v>
          </cell>
          <cell r="F25">
            <v>64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4</v>
          </cell>
          <cell r="L25">
            <v>105.5</v>
          </cell>
          <cell r="M25">
            <v>18</v>
          </cell>
          <cell r="N25">
            <v>12.5</v>
          </cell>
          <cell r="O25">
            <v>136</v>
          </cell>
          <cell r="P25">
            <v>136</v>
          </cell>
          <cell r="Q25">
            <v>129</v>
          </cell>
          <cell r="R25">
            <v>7</v>
          </cell>
        </row>
        <row r="26">
          <cell r="C26" t="str">
            <v>0931190n</v>
          </cell>
          <cell r="D26" t="str">
            <v>SEVRAN</v>
          </cell>
          <cell r="E26" t="str">
            <v>EVARISTE GALOIS</v>
          </cell>
          <cell r="F26">
            <v>64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4</v>
          </cell>
          <cell r="L26">
            <v>105.5</v>
          </cell>
          <cell r="M26">
            <v>18</v>
          </cell>
          <cell r="N26">
            <v>12.5</v>
          </cell>
          <cell r="O26">
            <v>136</v>
          </cell>
          <cell r="P26">
            <v>136</v>
          </cell>
          <cell r="Q26">
            <v>129</v>
          </cell>
          <cell r="R26">
            <v>7</v>
          </cell>
        </row>
        <row r="27">
          <cell r="C27" t="str">
            <v>0931497x</v>
          </cell>
          <cell r="D27" t="str">
            <v>TREMBLAY-EN-FRANCE</v>
          </cell>
          <cell r="E27" t="str">
            <v>DESCARTES</v>
          </cell>
          <cell r="F27">
            <v>48</v>
          </cell>
          <cell r="G27">
            <v>1</v>
          </cell>
          <cell r="H27">
            <v>1</v>
          </cell>
          <cell r="I27">
            <v>0.5</v>
          </cell>
          <cell r="J27">
            <v>0.5</v>
          </cell>
          <cell r="K27">
            <v>3</v>
          </cell>
          <cell r="L27">
            <v>81.75</v>
          </cell>
          <cell r="M27">
            <v>18</v>
          </cell>
          <cell r="N27">
            <v>8.25</v>
          </cell>
          <cell r="O27">
            <v>108</v>
          </cell>
          <cell r="P27">
            <v>108</v>
          </cell>
          <cell r="Q27">
            <v>104</v>
          </cell>
          <cell r="R27">
            <v>4</v>
          </cell>
        </row>
        <row r="28">
          <cell r="C28" t="str">
            <v>0931607s</v>
          </cell>
          <cell r="D28" t="str">
            <v>VILLEPINTE</v>
          </cell>
          <cell r="E28" t="str">
            <v>JEAN JAURES</v>
          </cell>
          <cell r="F28">
            <v>64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4</v>
          </cell>
          <cell r="L28">
            <v>105.5</v>
          </cell>
          <cell r="M28">
            <v>18</v>
          </cell>
          <cell r="N28">
            <v>12.5</v>
          </cell>
          <cell r="O28">
            <v>136</v>
          </cell>
          <cell r="P28">
            <v>136</v>
          </cell>
          <cell r="Q28">
            <v>129</v>
          </cell>
          <cell r="R28">
            <v>7</v>
          </cell>
        </row>
        <row r="29">
          <cell r="C29" t="str">
            <v>5 établissements</v>
          </cell>
          <cell r="F29">
            <v>304</v>
          </cell>
          <cell r="G29">
            <v>5</v>
          </cell>
          <cell r="H29">
            <v>5</v>
          </cell>
          <cell r="I29">
            <v>4.5</v>
          </cell>
          <cell r="J29">
            <v>4.5</v>
          </cell>
          <cell r="K29">
            <v>19</v>
          </cell>
          <cell r="L29">
            <v>503.75</v>
          </cell>
          <cell r="M29">
            <v>90</v>
          </cell>
          <cell r="N29">
            <v>58.25</v>
          </cell>
          <cell r="O29">
            <v>652</v>
          </cell>
          <cell r="P29">
            <v>652</v>
          </cell>
          <cell r="Q29">
            <v>620</v>
          </cell>
          <cell r="R29">
            <v>32</v>
          </cell>
        </row>
        <row r="30">
          <cell r="C30" t="str">
            <v>8 établissements</v>
          </cell>
          <cell r="F30">
            <v>496</v>
          </cell>
          <cell r="G30">
            <v>8</v>
          </cell>
          <cell r="H30">
            <v>8</v>
          </cell>
          <cell r="I30">
            <v>7.5</v>
          </cell>
          <cell r="J30">
            <v>7.5</v>
          </cell>
          <cell r="K30">
            <v>31</v>
          </cell>
          <cell r="L30">
            <v>820.25</v>
          </cell>
          <cell r="M30">
            <v>144</v>
          </cell>
          <cell r="N30">
            <v>95.75</v>
          </cell>
          <cell r="O30">
            <v>1060</v>
          </cell>
          <cell r="P30">
            <v>1060</v>
          </cell>
          <cell r="Q30">
            <v>1007</v>
          </cell>
          <cell r="R30">
            <v>53</v>
          </cell>
        </row>
        <row r="31">
          <cell r="C31" t="str">
            <v>0931194t</v>
          </cell>
          <cell r="D31" t="str">
            <v>BOBIGNY</v>
          </cell>
          <cell r="E31" t="str">
            <v>REPUBLIQUE</v>
          </cell>
          <cell r="F31">
            <v>64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4</v>
          </cell>
          <cell r="L31">
            <v>105.5</v>
          </cell>
          <cell r="M31">
            <v>18</v>
          </cell>
          <cell r="N31">
            <v>12.5</v>
          </cell>
          <cell r="O31">
            <v>136</v>
          </cell>
          <cell r="P31">
            <v>136</v>
          </cell>
          <cell r="Q31">
            <v>127</v>
          </cell>
          <cell r="R31">
            <v>9</v>
          </cell>
        </row>
        <row r="32">
          <cell r="C32" t="str">
            <v>0931713g</v>
          </cell>
          <cell r="D32" t="str">
            <v>PANTIN</v>
          </cell>
          <cell r="E32" t="str">
            <v>LAVOISIER</v>
          </cell>
          <cell r="F32">
            <v>64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4</v>
          </cell>
          <cell r="L32">
            <v>105.5</v>
          </cell>
          <cell r="M32">
            <v>18</v>
          </cell>
          <cell r="N32">
            <v>12.5</v>
          </cell>
          <cell r="O32">
            <v>136</v>
          </cell>
          <cell r="P32">
            <v>136</v>
          </cell>
          <cell r="Q32">
            <v>129</v>
          </cell>
          <cell r="R32">
            <v>7</v>
          </cell>
        </row>
        <row r="33">
          <cell r="C33" t="str">
            <v>2 établissements</v>
          </cell>
          <cell r="F33">
            <v>128</v>
          </cell>
          <cell r="G33">
            <v>2</v>
          </cell>
          <cell r="H33">
            <v>2</v>
          </cell>
          <cell r="I33">
            <v>2</v>
          </cell>
          <cell r="J33">
            <v>2</v>
          </cell>
          <cell r="K33">
            <v>8</v>
          </cell>
          <cell r="L33">
            <v>211</v>
          </cell>
          <cell r="M33">
            <v>36</v>
          </cell>
          <cell r="N33">
            <v>25</v>
          </cell>
          <cell r="O33">
            <v>272</v>
          </cell>
          <cell r="P33">
            <v>272</v>
          </cell>
          <cell r="Q33">
            <v>256</v>
          </cell>
          <cell r="R33">
            <v>16</v>
          </cell>
        </row>
        <row r="34">
          <cell r="C34" t="str">
            <v>0931181d</v>
          </cell>
          <cell r="D34" t="str">
            <v>BAGNOLET</v>
          </cell>
          <cell r="E34" t="str">
            <v>GEORGES POLITZER</v>
          </cell>
          <cell r="F34">
            <v>64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4</v>
          </cell>
          <cell r="L34">
            <v>105.5</v>
          </cell>
          <cell r="M34">
            <v>18</v>
          </cell>
          <cell r="N34">
            <v>12.5</v>
          </cell>
          <cell r="O34">
            <v>136</v>
          </cell>
          <cell r="P34">
            <v>136</v>
          </cell>
          <cell r="Q34">
            <v>129</v>
          </cell>
          <cell r="R34">
            <v>7</v>
          </cell>
        </row>
        <row r="35">
          <cell r="C35" t="str">
            <v>0931151w</v>
          </cell>
          <cell r="D35" t="str">
            <v>MONTREUIL</v>
          </cell>
          <cell r="E35" t="str">
            <v>JEAN MOULIN</v>
          </cell>
          <cell r="F35">
            <v>64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4</v>
          </cell>
          <cell r="L35">
            <v>105.5</v>
          </cell>
          <cell r="M35">
            <v>18</v>
          </cell>
          <cell r="N35">
            <v>12.5</v>
          </cell>
          <cell r="O35">
            <v>136</v>
          </cell>
          <cell r="P35">
            <v>136</v>
          </cell>
          <cell r="Q35">
            <v>129</v>
          </cell>
          <cell r="R35">
            <v>7</v>
          </cell>
        </row>
        <row r="36">
          <cell r="C36" t="str">
            <v>0931212m</v>
          </cell>
          <cell r="D36" t="str">
            <v>MONTREUIL</v>
          </cell>
          <cell r="E36" t="str">
            <v>LENAIN DE TILLEMONT</v>
          </cell>
          <cell r="F36">
            <v>64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4</v>
          </cell>
          <cell r="L36">
            <v>105.5</v>
          </cell>
          <cell r="M36">
            <v>18</v>
          </cell>
          <cell r="N36">
            <v>12.5</v>
          </cell>
          <cell r="O36">
            <v>136</v>
          </cell>
          <cell r="P36">
            <v>136</v>
          </cell>
          <cell r="Q36">
            <v>129</v>
          </cell>
          <cell r="R36">
            <v>7</v>
          </cell>
        </row>
        <row r="37">
          <cell r="C37" t="str">
            <v>0931610v</v>
          </cell>
          <cell r="D37" t="str">
            <v>NOISY-LE-SEC</v>
          </cell>
          <cell r="E37" t="str">
            <v>JACQUES PREVERT</v>
          </cell>
          <cell r="F37">
            <v>64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4</v>
          </cell>
          <cell r="L37">
            <v>105.5</v>
          </cell>
          <cell r="M37">
            <v>18</v>
          </cell>
          <cell r="N37">
            <v>12.5</v>
          </cell>
          <cell r="O37">
            <v>136</v>
          </cell>
          <cell r="P37">
            <v>136</v>
          </cell>
          <cell r="Q37">
            <v>129</v>
          </cell>
          <cell r="R37">
            <v>7</v>
          </cell>
        </row>
        <row r="38">
          <cell r="C38" t="str">
            <v>0931381w</v>
          </cell>
          <cell r="D38" t="str">
            <v>ROMAINVILLE</v>
          </cell>
          <cell r="E38" t="str">
            <v>GUSTAVE COURBET</v>
          </cell>
          <cell r="F38">
            <v>64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4</v>
          </cell>
          <cell r="L38">
            <v>105.5</v>
          </cell>
          <cell r="M38">
            <v>18</v>
          </cell>
          <cell r="N38">
            <v>12.5</v>
          </cell>
          <cell r="O38">
            <v>136</v>
          </cell>
          <cell r="P38">
            <v>136</v>
          </cell>
          <cell r="Q38">
            <v>129</v>
          </cell>
          <cell r="R38">
            <v>7</v>
          </cell>
        </row>
        <row r="39">
          <cell r="C39" t="str">
            <v>0930593p</v>
          </cell>
          <cell r="D39" t="str">
            <v>ROSNY-SOUS-BOIS</v>
          </cell>
          <cell r="E39" t="str">
            <v>SAINT-EXUPERY</v>
          </cell>
          <cell r="F39">
            <v>64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4</v>
          </cell>
          <cell r="L39">
            <v>105.5</v>
          </cell>
          <cell r="M39">
            <v>18</v>
          </cell>
          <cell r="N39">
            <v>12.5</v>
          </cell>
          <cell r="O39">
            <v>136</v>
          </cell>
          <cell r="P39">
            <v>136</v>
          </cell>
          <cell r="Q39">
            <v>129</v>
          </cell>
          <cell r="R39">
            <v>7</v>
          </cell>
        </row>
        <row r="40">
          <cell r="C40" t="str">
            <v>6 établissements</v>
          </cell>
          <cell r="F40">
            <v>384</v>
          </cell>
          <cell r="G40">
            <v>6</v>
          </cell>
          <cell r="H40">
            <v>6</v>
          </cell>
          <cell r="I40">
            <v>6</v>
          </cell>
          <cell r="J40">
            <v>6</v>
          </cell>
          <cell r="K40">
            <v>24</v>
          </cell>
          <cell r="L40">
            <v>633</v>
          </cell>
          <cell r="M40">
            <v>108</v>
          </cell>
          <cell r="N40">
            <v>75</v>
          </cell>
          <cell r="O40">
            <v>816</v>
          </cell>
          <cell r="P40">
            <v>816</v>
          </cell>
          <cell r="Q40">
            <v>774</v>
          </cell>
          <cell r="R40">
            <v>42</v>
          </cell>
        </row>
        <row r="41">
          <cell r="C41" t="str">
            <v>8 établissements</v>
          </cell>
          <cell r="F41">
            <v>512</v>
          </cell>
          <cell r="G41">
            <v>8</v>
          </cell>
          <cell r="H41">
            <v>8</v>
          </cell>
          <cell r="I41">
            <v>8</v>
          </cell>
          <cell r="J41">
            <v>8</v>
          </cell>
          <cell r="K41">
            <v>32</v>
          </cell>
          <cell r="L41">
            <v>844</v>
          </cell>
          <cell r="M41">
            <v>144</v>
          </cell>
          <cell r="N41">
            <v>100</v>
          </cell>
          <cell r="O41">
            <v>1088</v>
          </cell>
          <cell r="P41">
            <v>1088</v>
          </cell>
          <cell r="Q41">
            <v>1030</v>
          </cell>
          <cell r="R41">
            <v>58</v>
          </cell>
        </row>
        <row r="42">
          <cell r="C42" t="str">
            <v>0931612x</v>
          </cell>
          <cell r="D42" t="str">
            <v>BONDY</v>
          </cell>
          <cell r="E42" t="str">
            <v>JEAN ZAY</v>
          </cell>
          <cell r="F42">
            <v>64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4</v>
          </cell>
          <cell r="L42">
            <v>105.5</v>
          </cell>
          <cell r="M42">
            <v>18</v>
          </cell>
          <cell r="N42">
            <v>12.5</v>
          </cell>
          <cell r="O42">
            <v>136</v>
          </cell>
          <cell r="P42">
            <v>136</v>
          </cell>
          <cell r="Q42">
            <v>129</v>
          </cell>
          <cell r="R42">
            <v>7</v>
          </cell>
        </row>
        <row r="43">
          <cell r="C43" t="str">
            <v>0931221x</v>
          </cell>
          <cell r="D43" t="str">
            <v>CLICHY-SOUS-BOIS</v>
          </cell>
          <cell r="E43" t="str">
            <v>LOUISE MICHEL</v>
          </cell>
          <cell r="F43">
            <v>64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4</v>
          </cell>
          <cell r="L43">
            <v>105.5</v>
          </cell>
          <cell r="M43">
            <v>18</v>
          </cell>
          <cell r="N43">
            <v>12.5</v>
          </cell>
          <cell r="O43">
            <v>136</v>
          </cell>
          <cell r="P43">
            <v>136</v>
          </cell>
          <cell r="Q43">
            <v>127</v>
          </cell>
          <cell r="R43">
            <v>9</v>
          </cell>
        </row>
        <row r="44">
          <cell r="C44" t="str">
            <v>0930620u</v>
          </cell>
          <cell r="D44" t="str">
            <v>LIVRY-GARGAN</v>
          </cell>
          <cell r="E44" t="str">
            <v>LEON JOUHAUX</v>
          </cell>
          <cell r="F44">
            <v>64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4</v>
          </cell>
          <cell r="L44">
            <v>105.5</v>
          </cell>
          <cell r="M44">
            <v>18</v>
          </cell>
          <cell r="N44">
            <v>12.5</v>
          </cell>
          <cell r="O44">
            <v>136</v>
          </cell>
          <cell r="P44">
            <v>136</v>
          </cell>
          <cell r="Q44">
            <v>129</v>
          </cell>
          <cell r="R44">
            <v>7</v>
          </cell>
        </row>
        <row r="45">
          <cell r="C45" t="str">
            <v>0931707a</v>
          </cell>
          <cell r="D45" t="str">
            <v>MONTFERMEIL</v>
          </cell>
          <cell r="E45" t="str">
            <v>PABLO PICASSO</v>
          </cell>
          <cell r="F45">
            <v>64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4</v>
          </cell>
          <cell r="L45">
            <v>105.5</v>
          </cell>
          <cell r="M45">
            <v>18</v>
          </cell>
          <cell r="N45">
            <v>12.5</v>
          </cell>
          <cell r="O45">
            <v>136</v>
          </cell>
          <cell r="P45">
            <v>136</v>
          </cell>
          <cell r="Q45">
            <v>129</v>
          </cell>
          <cell r="R45">
            <v>7</v>
          </cell>
        </row>
        <row r="46">
          <cell r="C46" t="str">
            <v>4 établissements</v>
          </cell>
          <cell r="F46">
            <v>256</v>
          </cell>
          <cell r="G46">
            <v>4</v>
          </cell>
          <cell r="H46">
            <v>4</v>
          </cell>
          <cell r="I46">
            <v>4</v>
          </cell>
          <cell r="J46">
            <v>4</v>
          </cell>
          <cell r="K46">
            <v>16</v>
          </cell>
          <cell r="L46">
            <v>422</v>
          </cell>
          <cell r="M46">
            <v>72</v>
          </cell>
          <cell r="N46">
            <v>50</v>
          </cell>
          <cell r="O46">
            <v>544</v>
          </cell>
          <cell r="P46">
            <v>544</v>
          </cell>
          <cell r="Q46">
            <v>514</v>
          </cell>
          <cell r="R46">
            <v>30</v>
          </cell>
        </row>
        <row r="47">
          <cell r="C47" t="str">
            <v>0932311g</v>
          </cell>
          <cell r="D47" t="str">
            <v>GAGNY</v>
          </cell>
          <cell r="E47" t="str">
            <v>THEDORE MONOD</v>
          </cell>
          <cell r="F47">
            <v>64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4</v>
          </cell>
          <cell r="L47">
            <v>105.5</v>
          </cell>
          <cell r="M47">
            <v>18</v>
          </cell>
          <cell r="N47">
            <v>12.5</v>
          </cell>
          <cell r="O47">
            <v>136</v>
          </cell>
          <cell r="P47">
            <v>136</v>
          </cell>
          <cell r="Q47">
            <v>129</v>
          </cell>
          <cell r="R47">
            <v>7</v>
          </cell>
        </row>
        <row r="48">
          <cell r="C48" t="str">
            <v>0930894s</v>
          </cell>
          <cell r="D48" t="str">
            <v>NEUILLY-SUR-MARNE</v>
          </cell>
          <cell r="E48" t="str">
            <v>HONORE DE BALZAC</v>
          </cell>
          <cell r="F48">
            <v>64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4</v>
          </cell>
          <cell r="L48">
            <v>105.5</v>
          </cell>
          <cell r="M48">
            <v>18</v>
          </cell>
          <cell r="N48">
            <v>12.5</v>
          </cell>
          <cell r="O48">
            <v>136</v>
          </cell>
          <cell r="P48">
            <v>136</v>
          </cell>
          <cell r="Q48">
            <v>129</v>
          </cell>
          <cell r="R48">
            <v>7</v>
          </cell>
        </row>
        <row r="49">
          <cell r="C49" t="str">
            <v>0931214p</v>
          </cell>
          <cell r="D49" t="str">
            <v>NOISY-LE-GRAND</v>
          </cell>
          <cell r="E49" t="str">
            <v>CLOS SAINT VINCENT</v>
          </cell>
          <cell r="F49">
            <v>64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4</v>
          </cell>
          <cell r="L49">
            <v>105.5</v>
          </cell>
          <cell r="M49">
            <v>18</v>
          </cell>
          <cell r="N49">
            <v>12.5</v>
          </cell>
          <cell r="O49">
            <v>136</v>
          </cell>
          <cell r="P49">
            <v>136</v>
          </cell>
          <cell r="Q49">
            <v>129</v>
          </cell>
          <cell r="R49">
            <v>7</v>
          </cell>
        </row>
        <row r="50">
          <cell r="C50" t="str">
            <v>0931614z</v>
          </cell>
          <cell r="D50" t="str">
            <v>NOISY-LE-GRAND</v>
          </cell>
          <cell r="E50" t="str">
            <v>JACQUES PREVERT</v>
          </cell>
          <cell r="F50">
            <v>64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4</v>
          </cell>
          <cell r="L50">
            <v>105.5</v>
          </cell>
          <cell r="M50">
            <v>18</v>
          </cell>
          <cell r="N50">
            <v>12.5</v>
          </cell>
          <cell r="O50">
            <v>136</v>
          </cell>
          <cell r="P50">
            <v>136</v>
          </cell>
          <cell r="Q50">
            <v>129</v>
          </cell>
          <cell r="R50">
            <v>7</v>
          </cell>
        </row>
        <row r="51">
          <cell r="C51" t="str">
            <v>4 établissements</v>
          </cell>
          <cell r="F51">
            <v>256</v>
          </cell>
          <cell r="G51">
            <v>4</v>
          </cell>
          <cell r="H51">
            <v>4</v>
          </cell>
          <cell r="I51">
            <v>4</v>
          </cell>
          <cell r="J51">
            <v>4</v>
          </cell>
          <cell r="K51">
            <v>16</v>
          </cell>
          <cell r="L51">
            <v>422</v>
          </cell>
          <cell r="M51">
            <v>72</v>
          </cell>
          <cell r="N51">
            <v>50</v>
          </cell>
          <cell r="O51">
            <v>544</v>
          </cell>
          <cell r="P51">
            <v>544</v>
          </cell>
          <cell r="Q51">
            <v>516</v>
          </cell>
          <cell r="R51">
            <v>28</v>
          </cell>
        </row>
        <row r="52">
          <cell r="C52" t="str">
            <v>8 établissements</v>
          </cell>
          <cell r="F52">
            <v>512</v>
          </cell>
          <cell r="G52">
            <v>8</v>
          </cell>
          <cell r="H52">
            <v>8</v>
          </cell>
          <cell r="I52">
            <v>8</v>
          </cell>
          <cell r="J52">
            <v>8</v>
          </cell>
          <cell r="K52">
            <v>32</v>
          </cell>
          <cell r="L52">
            <v>844</v>
          </cell>
          <cell r="M52">
            <v>144</v>
          </cell>
          <cell r="N52">
            <v>100</v>
          </cell>
          <cell r="O52">
            <v>1088</v>
          </cell>
          <cell r="P52">
            <v>1088</v>
          </cell>
          <cell r="Q52">
            <v>1030</v>
          </cell>
          <cell r="R52">
            <v>58</v>
          </cell>
        </row>
        <row r="53">
          <cell r="F53">
            <v>2224</v>
          </cell>
          <cell r="G53">
            <v>35</v>
          </cell>
          <cell r="H53">
            <v>35</v>
          </cell>
          <cell r="I53">
            <v>34.5</v>
          </cell>
          <cell r="J53">
            <v>34.5</v>
          </cell>
          <cell r="K53">
            <v>139</v>
          </cell>
          <cell r="L53">
            <v>3668.75</v>
          </cell>
          <cell r="M53">
            <v>630</v>
          </cell>
          <cell r="N53">
            <v>433.25</v>
          </cell>
          <cell r="O53">
            <v>4732</v>
          </cell>
          <cell r="P53">
            <v>4732</v>
          </cell>
          <cell r="Q53">
            <v>4486</v>
          </cell>
          <cell r="R53">
            <v>246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5"/>
  <sheetViews>
    <sheetView tabSelected="1" workbookViewId="0">
      <pane xSplit="5" ySplit="12" topLeftCell="F46" activePane="bottomRight" state="frozen"/>
      <selection pane="topRight" activeCell="F1" sqref="F1"/>
      <selection pane="bottomLeft" activeCell="A6" sqref="A6"/>
      <selection pane="bottomRight" activeCell="I63" sqref="I63"/>
    </sheetView>
  </sheetViews>
  <sheetFormatPr baseColWidth="10" defaultColWidth="11.44140625" defaultRowHeight="13.2" x14ac:dyDescent="0.25"/>
  <cols>
    <col min="1" max="1" width="3.5546875" style="15" customWidth="1"/>
    <col min="2" max="2" width="2.88671875" style="15" customWidth="1"/>
    <col min="3" max="3" width="8.88671875" style="16" customWidth="1"/>
    <col min="4" max="4" width="24.44140625" style="18" customWidth="1"/>
    <col min="5" max="5" width="23.5546875" style="18" customWidth="1"/>
    <col min="6" max="6" width="9" style="18" customWidth="1"/>
    <col min="7" max="7" width="6.6640625" style="19" customWidth="1"/>
    <col min="8" max="8" width="6.44140625" style="19" customWidth="1"/>
    <col min="9" max="9" width="5.6640625" style="19" customWidth="1"/>
    <col min="10" max="10" width="5.88671875" style="19" customWidth="1"/>
    <col min="11" max="11" width="7.5546875" style="19" customWidth="1"/>
    <col min="12" max="12" width="10.5546875" style="19" customWidth="1"/>
    <col min="13" max="13" width="11.44140625" style="20"/>
    <col min="14" max="14" width="12" style="20" customWidth="1"/>
    <col min="15" max="15" width="8.6640625" style="21" customWidth="1"/>
    <col min="16" max="16" width="11.44140625" style="22"/>
    <col min="17" max="18" width="11.44140625" style="20"/>
    <col min="19" max="16384" width="11.44140625" style="23"/>
  </cols>
  <sheetData>
    <row r="1" spans="1:43" s="2" customFormat="1" ht="12" x14ac:dyDescent="0.25">
      <c r="A1" s="1"/>
      <c r="C1" s="3"/>
      <c r="D1" s="1"/>
      <c r="I1" s="4"/>
      <c r="J1" s="4"/>
      <c r="K1" s="5"/>
      <c r="L1" s="4"/>
      <c r="M1" s="4"/>
      <c r="N1" s="5"/>
      <c r="O1" s="4"/>
      <c r="P1" s="6"/>
      <c r="Q1" s="7"/>
      <c r="R1" s="7"/>
      <c r="S1" s="8"/>
      <c r="T1" s="9"/>
      <c r="U1" s="8"/>
      <c r="V1" s="8"/>
      <c r="W1" s="8"/>
      <c r="X1" s="10"/>
      <c r="Y1" s="8"/>
      <c r="Z1" s="8"/>
      <c r="AA1" s="10"/>
      <c r="AB1" s="8"/>
      <c r="AC1" s="8"/>
      <c r="AD1" s="8"/>
      <c r="AE1" s="8"/>
      <c r="AF1" s="8"/>
      <c r="AG1" s="8"/>
      <c r="AH1" s="10"/>
      <c r="AI1" s="11"/>
      <c r="AJ1" s="12"/>
      <c r="AK1" s="8"/>
      <c r="AL1" s="8"/>
      <c r="AM1" s="8"/>
      <c r="AN1" s="8"/>
      <c r="AO1" s="10"/>
      <c r="AP1" s="6"/>
      <c r="AQ1" s="13"/>
    </row>
    <row r="2" spans="1:43" s="2" customFormat="1" ht="12" x14ac:dyDescent="0.25">
      <c r="A2" s="1"/>
      <c r="C2" s="3"/>
      <c r="D2" s="1"/>
      <c r="I2" s="4"/>
      <c r="J2" s="4"/>
      <c r="K2" s="5"/>
      <c r="L2" s="4"/>
      <c r="M2" s="4"/>
      <c r="N2" s="5"/>
      <c r="O2" s="4"/>
      <c r="P2" s="6"/>
      <c r="Q2" s="7"/>
      <c r="R2" s="7"/>
      <c r="S2" s="8"/>
      <c r="T2" s="9"/>
      <c r="U2" s="8"/>
      <c r="V2" s="8"/>
      <c r="W2" s="8"/>
      <c r="X2" s="10"/>
      <c r="Y2" s="8"/>
      <c r="Z2" s="8"/>
      <c r="AA2" s="10"/>
      <c r="AB2" s="8"/>
      <c r="AC2" s="8"/>
      <c r="AD2" s="8"/>
      <c r="AE2" s="8"/>
      <c r="AF2" s="8"/>
      <c r="AG2" s="8"/>
      <c r="AH2" s="10"/>
      <c r="AI2" s="11"/>
      <c r="AJ2" s="12"/>
      <c r="AK2" s="8"/>
      <c r="AL2" s="8"/>
      <c r="AM2" s="8"/>
      <c r="AN2" s="8"/>
      <c r="AO2" s="10"/>
      <c r="AP2" s="6"/>
      <c r="AQ2" s="13"/>
    </row>
    <row r="3" spans="1:43" s="2" customFormat="1" ht="12" x14ac:dyDescent="0.25">
      <c r="A3" s="1"/>
      <c r="C3" s="3"/>
      <c r="D3" s="1"/>
      <c r="G3" s="60" t="s">
        <v>137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8"/>
      <c r="T3" s="9"/>
      <c r="U3" s="8"/>
      <c r="V3" s="8"/>
      <c r="W3" s="8"/>
      <c r="X3" s="10"/>
      <c r="Y3" s="8"/>
      <c r="Z3" s="8"/>
      <c r="AA3" s="10"/>
      <c r="AB3" s="8"/>
      <c r="AC3" s="8"/>
      <c r="AD3" s="8"/>
      <c r="AE3" s="8"/>
      <c r="AF3" s="8"/>
      <c r="AG3" s="8"/>
      <c r="AH3" s="10"/>
      <c r="AI3" s="11"/>
      <c r="AJ3" s="12"/>
      <c r="AK3" s="8"/>
      <c r="AL3" s="8"/>
      <c r="AM3" s="8"/>
      <c r="AN3" s="8"/>
      <c r="AO3" s="10"/>
      <c r="AP3" s="6"/>
      <c r="AQ3" s="13"/>
    </row>
    <row r="4" spans="1:43" s="2" customFormat="1" ht="12" x14ac:dyDescent="0.25">
      <c r="A4" s="1"/>
      <c r="C4" s="3"/>
      <c r="D4" s="1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8"/>
      <c r="T4" s="9"/>
      <c r="U4" s="8"/>
      <c r="V4" s="8"/>
      <c r="W4" s="8"/>
      <c r="X4" s="10"/>
      <c r="Y4" s="8"/>
      <c r="Z4" s="8"/>
      <c r="AA4" s="10"/>
      <c r="AB4" s="8"/>
      <c r="AC4" s="8"/>
      <c r="AD4" s="8"/>
      <c r="AE4" s="8"/>
      <c r="AF4" s="8"/>
      <c r="AG4" s="8"/>
      <c r="AH4" s="10"/>
      <c r="AI4" s="11"/>
      <c r="AJ4" s="12"/>
      <c r="AK4" s="8"/>
      <c r="AL4" s="8"/>
      <c r="AM4" s="8"/>
      <c r="AN4" s="8"/>
      <c r="AO4" s="10"/>
      <c r="AP4" s="6"/>
      <c r="AQ4" s="13"/>
    </row>
    <row r="5" spans="1:43" s="2" customFormat="1" ht="12" x14ac:dyDescent="0.25">
      <c r="A5" s="1"/>
      <c r="C5" s="3"/>
      <c r="D5" s="1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8"/>
      <c r="T5" s="9"/>
      <c r="U5" s="8"/>
      <c r="V5" s="8"/>
      <c r="W5" s="8"/>
      <c r="X5" s="10"/>
      <c r="Y5" s="8"/>
      <c r="Z5" s="8"/>
      <c r="AA5" s="10"/>
      <c r="AB5" s="8"/>
      <c r="AC5" s="8"/>
      <c r="AD5" s="8"/>
      <c r="AE5" s="8"/>
      <c r="AF5" s="8"/>
      <c r="AG5" s="8"/>
      <c r="AH5" s="10"/>
      <c r="AI5" s="11"/>
      <c r="AJ5" s="12"/>
      <c r="AK5" s="8"/>
      <c r="AL5" s="8"/>
      <c r="AM5" s="8"/>
      <c r="AN5" s="8"/>
      <c r="AO5" s="10"/>
      <c r="AP5" s="6"/>
      <c r="AQ5" s="13"/>
    </row>
    <row r="6" spans="1:43" s="2" customFormat="1" ht="12" x14ac:dyDescent="0.25">
      <c r="A6" s="1"/>
      <c r="C6" s="3"/>
      <c r="D6" s="1"/>
      <c r="I6" s="4"/>
      <c r="J6" s="4"/>
      <c r="K6" s="5"/>
      <c r="L6" s="4"/>
      <c r="M6" s="4"/>
      <c r="N6" s="5"/>
      <c r="O6" s="4"/>
      <c r="P6" s="6"/>
      <c r="Q6" s="7"/>
      <c r="R6" s="7"/>
      <c r="S6" s="8"/>
      <c r="T6" s="9"/>
      <c r="U6" s="8"/>
      <c r="V6" s="8"/>
      <c r="W6" s="8"/>
      <c r="X6" s="10"/>
      <c r="Y6" s="8"/>
      <c r="Z6" s="8"/>
      <c r="AA6" s="10"/>
      <c r="AB6" s="8"/>
      <c r="AC6" s="8"/>
      <c r="AD6" s="8"/>
      <c r="AE6" s="8"/>
      <c r="AF6" s="8"/>
      <c r="AG6" s="8"/>
      <c r="AH6" s="10"/>
      <c r="AI6" s="11"/>
      <c r="AJ6" s="12"/>
      <c r="AK6" s="8"/>
      <c r="AL6" s="8"/>
      <c r="AM6" s="8"/>
      <c r="AN6" s="8"/>
      <c r="AO6" s="10"/>
      <c r="AP6" s="6"/>
      <c r="AQ6" s="13"/>
    </row>
    <row r="7" spans="1:43" s="2" customFormat="1" ht="12" x14ac:dyDescent="0.25">
      <c r="A7" s="1"/>
      <c r="C7" s="3"/>
      <c r="D7" s="1"/>
      <c r="I7" s="4"/>
      <c r="J7" s="4"/>
      <c r="K7" s="5"/>
      <c r="L7" s="4"/>
      <c r="M7" s="4"/>
      <c r="N7" s="5"/>
      <c r="O7" s="4"/>
      <c r="P7" s="6"/>
      <c r="Q7" s="7"/>
      <c r="R7" s="7"/>
      <c r="S7" s="8"/>
      <c r="T7" s="9"/>
      <c r="U7" s="8"/>
      <c r="V7" s="8"/>
      <c r="W7" s="8"/>
      <c r="X7" s="10"/>
      <c r="Y7" s="8"/>
      <c r="Z7" s="8"/>
      <c r="AA7" s="10"/>
      <c r="AB7" s="8"/>
      <c r="AC7" s="8"/>
      <c r="AD7" s="8"/>
      <c r="AE7" s="8"/>
      <c r="AF7" s="8"/>
      <c r="AG7" s="8"/>
      <c r="AH7" s="10"/>
      <c r="AI7" s="11"/>
      <c r="AJ7" s="12"/>
      <c r="AK7" s="8"/>
      <c r="AL7" s="8"/>
      <c r="AM7" s="8"/>
      <c r="AN7" s="8"/>
      <c r="AO7" s="10"/>
      <c r="AP7" s="6"/>
      <c r="AQ7" s="13"/>
    </row>
    <row r="8" spans="1:43" s="2" customFormat="1" ht="12" x14ac:dyDescent="0.25">
      <c r="A8" s="1"/>
      <c r="C8" s="3"/>
      <c r="D8" s="1"/>
      <c r="I8" s="4"/>
      <c r="J8" s="4"/>
      <c r="K8" s="5"/>
      <c r="L8" s="4"/>
      <c r="M8" s="4"/>
      <c r="N8" s="5"/>
      <c r="O8" s="4"/>
      <c r="P8" s="6"/>
      <c r="Q8" s="7"/>
      <c r="R8" s="7"/>
      <c r="S8" s="8"/>
      <c r="T8" s="9"/>
      <c r="U8" s="8"/>
      <c r="V8" s="8"/>
      <c r="W8" s="8"/>
      <c r="X8" s="10"/>
      <c r="Y8" s="8"/>
      <c r="Z8" s="8"/>
      <c r="AA8" s="10"/>
      <c r="AB8" s="8"/>
      <c r="AC8" s="8"/>
      <c r="AD8" s="8"/>
      <c r="AE8" s="8"/>
      <c r="AF8" s="8"/>
      <c r="AG8" s="8"/>
      <c r="AH8" s="10"/>
      <c r="AI8" s="11"/>
      <c r="AJ8" s="12"/>
      <c r="AK8" s="8"/>
      <c r="AL8" s="8"/>
      <c r="AM8" s="8"/>
      <c r="AN8" s="8"/>
      <c r="AO8" s="10"/>
      <c r="AP8" s="6"/>
      <c r="AQ8" s="13"/>
    </row>
    <row r="9" spans="1:43" x14ac:dyDescent="0.25">
      <c r="A9" s="14"/>
      <c r="D9" s="17"/>
      <c r="H9" s="61"/>
      <c r="I9" s="61"/>
    </row>
    <row r="10" spans="1:43" ht="21.75" customHeight="1" x14ac:dyDescent="0.25">
      <c r="A10" s="51" t="s">
        <v>134</v>
      </c>
      <c r="B10" s="51"/>
      <c r="C10" s="51"/>
      <c r="D10" s="51"/>
      <c r="L10" s="62" t="s">
        <v>0</v>
      </c>
      <c r="M10" s="62"/>
      <c r="N10" s="62"/>
      <c r="O10" s="63"/>
      <c r="P10" s="64" t="s">
        <v>1</v>
      </c>
      <c r="Q10" s="67" t="s">
        <v>2</v>
      </c>
      <c r="R10" s="52" t="s">
        <v>3</v>
      </c>
    </row>
    <row r="11" spans="1:43" s="27" customFormat="1" ht="37.5" customHeight="1" x14ac:dyDescent="0.25">
      <c r="A11" s="24" t="s">
        <v>136</v>
      </c>
      <c r="B11" s="15"/>
      <c r="C11" s="16"/>
      <c r="D11" s="17"/>
      <c r="E11" s="18"/>
      <c r="F11" s="25" t="s">
        <v>4</v>
      </c>
      <c r="G11" s="55" t="s">
        <v>5</v>
      </c>
      <c r="H11" s="56"/>
      <c r="I11" s="56"/>
      <c r="J11" s="56"/>
      <c r="K11" s="56"/>
      <c r="L11" s="26" t="s">
        <v>6</v>
      </c>
      <c r="M11" s="26" t="s">
        <v>7</v>
      </c>
      <c r="N11" s="57" t="s">
        <v>8</v>
      </c>
      <c r="O11" s="59" t="s">
        <v>9</v>
      </c>
      <c r="P11" s="65"/>
      <c r="Q11" s="67"/>
      <c r="R11" s="53"/>
    </row>
    <row r="12" spans="1:43" ht="66" customHeight="1" x14ac:dyDescent="0.25">
      <c r="A12" s="28" t="s">
        <v>10</v>
      </c>
      <c r="B12" s="28" t="s">
        <v>11</v>
      </c>
      <c r="C12" s="26" t="s">
        <v>12</v>
      </c>
      <c r="D12" s="29" t="s">
        <v>13</v>
      </c>
      <c r="E12" s="30" t="s">
        <v>14</v>
      </c>
      <c r="F12" s="31" t="s">
        <v>15</v>
      </c>
      <c r="G12" s="32" t="s">
        <v>16</v>
      </c>
      <c r="H12" s="32" t="s">
        <v>17</v>
      </c>
      <c r="I12" s="32" t="s">
        <v>18</v>
      </c>
      <c r="J12" s="32" t="s">
        <v>19</v>
      </c>
      <c r="K12" s="33" t="s">
        <v>20</v>
      </c>
      <c r="L12" s="34" t="s">
        <v>21</v>
      </c>
      <c r="M12" s="26" t="s">
        <v>22</v>
      </c>
      <c r="N12" s="58"/>
      <c r="O12" s="59"/>
      <c r="P12" s="66"/>
      <c r="Q12" s="67"/>
      <c r="R12" s="54"/>
    </row>
    <row r="13" spans="1:43" ht="18" customHeight="1" x14ac:dyDescent="0.25">
      <c r="A13" s="35">
        <v>1</v>
      </c>
      <c r="B13" s="35">
        <v>1</v>
      </c>
      <c r="C13" s="35" t="s">
        <v>23</v>
      </c>
      <c r="D13" s="29" t="s">
        <v>24</v>
      </c>
      <c r="E13" s="30" t="s">
        <v>25</v>
      </c>
      <c r="F13" s="45">
        <v>64</v>
      </c>
      <c r="G13" s="45">
        <v>1</v>
      </c>
      <c r="H13" s="45">
        <v>1</v>
      </c>
      <c r="I13" s="45">
        <v>1</v>
      </c>
      <c r="J13" s="45">
        <v>1</v>
      </c>
      <c r="K13" s="45">
        <v>4</v>
      </c>
      <c r="L13" s="37">
        <v>105.5</v>
      </c>
      <c r="M13" s="37">
        <v>18</v>
      </c>
      <c r="N13" s="37">
        <v>12.5</v>
      </c>
      <c r="O13" s="38">
        <v>136</v>
      </c>
      <c r="P13" s="39">
        <f>O13</f>
        <v>136</v>
      </c>
      <c r="Q13" s="38">
        <f>VLOOKUP($C13,'[1]DHG 2022-2023'!$C$6:$R$53,15,FALSE)</f>
        <v>129</v>
      </c>
      <c r="R13" s="38">
        <f>VLOOKUP($C13,'[1]DHG 2022-2023'!$C$6:$R$53,16,FALSE)</f>
        <v>7</v>
      </c>
    </row>
    <row r="14" spans="1:43" x14ac:dyDescent="0.25">
      <c r="A14" s="35">
        <v>1</v>
      </c>
      <c r="B14" s="35">
        <v>1</v>
      </c>
      <c r="C14" s="35" t="s">
        <v>26</v>
      </c>
      <c r="D14" s="29" t="s">
        <v>24</v>
      </c>
      <c r="E14" s="29" t="s">
        <v>27</v>
      </c>
      <c r="F14" s="45">
        <v>64</v>
      </c>
      <c r="G14" s="45">
        <v>1</v>
      </c>
      <c r="H14" s="45">
        <v>1</v>
      </c>
      <c r="I14" s="45">
        <v>1</v>
      </c>
      <c r="J14" s="45">
        <v>1</v>
      </c>
      <c r="K14" s="45">
        <v>4</v>
      </c>
      <c r="L14" s="37">
        <v>105.5</v>
      </c>
      <c r="M14" s="37">
        <v>18</v>
      </c>
      <c r="N14" s="37">
        <v>12.5</v>
      </c>
      <c r="O14" s="38">
        <v>136</v>
      </c>
      <c r="P14" s="39">
        <f t="shared" ref="P14:P18" si="0">O14</f>
        <v>136</v>
      </c>
      <c r="Q14" s="38">
        <f>VLOOKUP($C14,'[1]DHG 2022-2023'!$C$6:$R$53,15,FALSE)</f>
        <v>129</v>
      </c>
      <c r="R14" s="38">
        <f>VLOOKUP($C14,'[1]DHG 2022-2023'!$C$6:$R$53,16,FALSE)</f>
        <v>7</v>
      </c>
    </row>
    <row r="15" spans="1:43" x14ac:dyDescent="0.25">
      <c r="A15" s="35">
        <v>1</v>
      </c>
      <c r="B15" s="35">
        <v>1</v>
      </c>
      <c r="C15" s="35" t="s">
        <v>28</v>
      </c>
      <c r="D15" s="29" t="s">
        <v>29</v>
      </c>
      <c r="E15" s="29" t="s">
        <v>30</v>
      </c>
      <c r="F15" s="45">
        <v>64</v>
      </c>
      <c r="G15" s="45">
        <v>1</v>
      </c>
      <c r="H15" s="45">
        <v>1</v>
      </c>
      <c r="I15" s="45">
        <v>1</v>
      </c>
      <c r="J15" s="45">
        <v>1</v>
      </c>
      <c r="K15" s="45">
        <v>4</v>
      </c>
      <c r="L15" s="37">
        <v>105.5</v>
      </c>
      <c r="M15" s="37">
        <v>18</v>
      </c>
      <c r="N15" s="37">
        <v>12.5</v>
      </c>
      <c r="O15" s="38">
        <v>136</v>
      </c>
      <c r="P15" s="39">
        <f t="shared" si="0"/>
        <v>136</v>
      </c>
      <c r="Q15" s="38">
        <f>VLOOKUP($C15,'[1]DHG 2022-2023'!$C$6:$R$53,15,FALSE)</f>
        <v>129</v>
      </c>
      <c r="R15" s="38">
        <f>VLOOKUP($C15,'[1]DHG 2022-2023'!$C$6:$R$53,16,FALSE)</f>
        <v>7</v>
      </c>
    </row>
    <row r="16" spans="1:43" x14ac:dyDescent="0.25">
      <c r="A16" s="35">
        <v>1</v>
      </c>
      <c r="B16" s="35">
        <v>1</v>
      </c>
      <c r="C16" s="35" t="s">
        <v>31</v>
      </c>
      <c r="D16" s="29" t="s">
        <v>29</v>
      </c>
      <c r="E16" s="29" t="s">
        <v>32</v>
      </c>
      <c r="F16" s="45">
        <v>64</v>
      </c>
      <c r="G16" s="45">
        <v>1</v>
      </c>
      <c r="H16" s="45">
        <v>1</v>
      </c>
      <c r="I16" s="45">
        <v>1</v>
      </c>
      <c r="J16" s="45">
        <v>1</v>
      </c>
      <c r="K16" s="45">
        <v>4</v>
      </c>
      <c r="L16" s="37">
        <v>105.5</v>
      </c>
      <c r="M16" s="37">
        <v>18</v>
      </c>
      <c r="N16" s="37">
        <v>12.5</v>
      </c>
      <c r="O16" s="38">
        <v>136</v>
      </c>
      <c r="P16" s="39">
        <f t="shared" si="0"/>
        <v>136</v>
      </c>
      <c r="Q16" s="38">
        <f>VLOOKUP($C16,'[1]DHG 2022-2023'!$C$6:$R$53,15,FALSE)</f>
        <v>129</v>
      </c>
      <c r="R16" s="38">
        <f>VLOOKUP($C16,'[1]DHG 2022-2023'!$C$6:$R$53,16,FALSE)</f>
        <v>7</v>
      </c>
    </row>
    <row r="17" spans="1:18" ht="13.5" customHeight="1" x14ac:dyDescent="0.25">
      <c r="A17" s="35">
        <v>1</v>
      </c>
      <c r="B17" s="35">
        <v>1</v>
      </c>
      <c r="C17" s="35" t="s">
        <v>33</v>
      </c>
      <c r="D17" s="29" t="s">
        <v>29</v>
      </c>
      <c r="E17" s="29" t="s">
        <v>34</v>
      </c>
      <c r="F17" s="45">
        <v>64</v>
      </c>
      <c r="G17" s="45">
        <v>1</v>
      </c>
      <c r="H17" s="45">
        <v>1</v>
      </c>
      <c r="I17" s="45">
        <v>1</v>
      </c>
      <c r="J17" s="45">
        <v>1</v>
      </c>
      <c r="K17" s="45">
        <v>4</v>
      </c>
      <c r="L17" s="37">
        <v>105.5</v>
      </c>
      <c r="M17" s="37">
        <v>18</v>
      </c>
      <c r="N17" s="37">
        <v>12.5</v>
      </c>
      <c r="O17" s="38">
        <v>136</v>
      </c>
      <c r="P17" s="39">
        <f t="shared" si="0"/>
        <v>136</v>
      </c>
      <c r="Q17" s="38">
        <f>VLOOKUP($C17,'[1]DHG 2022-2023'!$C$6:$R$53,15,FALSE)</f>
        <v>129</v>
      </c>
      <c r="R17" s="38">
        <f>VLOOKUP($C17,'[1]DHG 2022-2023'!$C$6:$R$53,16,FALSE)</f>
        <v>7</v>
      </c>
    </row>
    <row r="18" spans="1:18" x14ac:dyDescent="0.25">
      <c r="A18" s="35">
        <v>1</v>
      </c>
      <c r="B18" s="35">
        <v>1</v>
      </c>
      <c r="C18" s="35" t="s">
        <v>35</v>
      </c>
      <c r="D18" s="29" t="s">
        <v>36</v>
      </c>
      <c r="E18" s="29" t="s">
        <v>37</v>
      </c>
      <c r="F18" s="45">
        <v>64</v>
      </c>
      <c r="G18" s="45">
        <v>1</v>
      </c>
      <c r="H18" s="45">
        <v>1</v>
      </c>
      <c r="I18" s="45">
        <v>1</v>
      </c>
      <c r="J18" s="45">
        <v>1</v>
      </c>
      <c r="K18" s="45">
        <v>4</v>
      </c>
      <c r="L18" s="37">
        <v>105.5</v>
      </c>
      <c r="M18" s="37">
        <v>18</v>
      </c>
      <c r="N18" s="37">
        <v>12.5</v>
      </c>
      <c r="O18" s="38">
        <v>136</v>
      </c>
      <c r="P18" s="39">
        <f t="shared" si="0"/>
        <v>136</v>
      </c>
      <c r="Q18" s="38">
        <f>VLOOKUP($C18,'[1]DHG 2022-2023'!$C$6:$R$53,15,FALSE)</f>
        <v>129</v>
      </c>
      <c r="R18" s="38">
        <f>VLOOKUP($C18,'[1]DHG 2022-2023'!$C$6:$R$53,16,FALSE)</f>
        <v>7</v>
      </c>
    </row>
    <row r="19" spans="1:18" x14ac:dyDescent="0.25">
      <c r="A19" s="35" t="s">
        <v>38</v>
      </c>
      <c r="B19" s="35"/>
      <c r="C19" s="35" t="s">
        <v>39</v>
      </c>
      <c r="D19" s="29"/>
      <c r="E19" s="29"/>
      <c r="F19" s="46">
        <v>384</v>
      </c>
      <c r="G19" s="46">
        <v>6</v>
      </c>
      <c r="H19" s="46">
        <v>6</v>
      </c>
      <c r="I19" s="46">
        <v>6</v>
      </c>
      <c r="J19" s="46">
        <v>6</v>
      </c>
      <c r="K19" s="46">
        <v>24</v>
      </c>
      <c r="L19" s="40">
        <v>633</v>
      </c>
      <c r="M19" s="40">
        <v>108</v>
      </c>
      <c r="N19" s="40">
        <v>75</v>
      </c>
      <c r="O19" s="40">
        <v>816</v>
      </c>
      <c r="P19" s="40">
        <f t="shared" ref="G19:R19" si="1">SUM(P13:P18)</f>
        <v>816</v>
      </c>
      <c r="Q19" s="40">
        <f t="shared" si="1"/>
        <v>774</v>
      </c>
      <c r="R19" s="40">
        <f t="shared" si="1"/>
        <v>42</v>
      </c>
    </row>
    <row r="20" spans="1:18" x14ac:dyDescent="0.25">
      <c r="A20" s="35">
        <v>1</v>
      </c>
      <c r="B20" s="35">
        <v>2</v>
      </c>
      <c r="C20" s="35" t="s">
        <v>40</v>
      </c>
      <c r="D20" s="29" t="s">
        <v>41</v>
      </c>
      <c r="E20" s="29" t="s">
        <v>42</v>
      </c>
      <c r="F20" s="45">
        <v>64</v>
      </c>
      <c r="G20" s="45">
        <v>1</v>
      </c>
      <c r="H20" s="45">
        <v>1</v>
      </c>
      <c r="I20" s="45">
        <v>1</v>
      </c>
      <c r="J20" s="45">
        <v>1</v>
      </c>
      <c r="K20" s="45">
        <v>4</v>
      </c>
      <c r="L20" s="37">
        <v>105.5</v>
      </c>
      <c r="M20" s="37">
        <v>18</v>
      </c>
      <c r="N20" s="37">
        <v>12.5</v>
      </c>
      <c r="O20" s="38">
        <v>136</v>
      </c>
      <c r="P20" s="39">
        <f t="shared" ref="P20:P24" si="2">O20</f>
        <v>136</v>
      </c>
      <c r="Q20" s="38">
        <f>VLOOKUP($C20,'[1]DHG 2022-2023'!$C$6:$R$53,15,FALSE)</f>
        <v>129</v>
      </c>
      <c r="R20" s="38">
        <f>VLOOKUP($C20,'[1]DHG 2022-2023'!$C$6:$R$53,16,FALSE)</f>
        <v>7</v>
      </c>
    </row>
    <row r="21" spans="1:18" x14ac:dyDescent="0.25">
      <c r="A21" s="35">
        <v>1</v>
      </c>
      <c r="B21" s="35">
        <v>2</v>
      </c>
      <c r="C21" s="35" t="s">
        <v>43</v>
      </c>
      <c r="D21" s="29" t="s">
        <v>41</v>
      </c>
      <c r="E21" s="29" t="s">
        <v>44</v>
      </c>
      <c r="F21" s="45">
        <v>64</v>
      </c>
      <c r="G21" s="45">
        <v>1</v>
      </c>
      <c r="H21" s="45">
        <v>1</v>
      </c>
      <c r="I21" s="45">
        <v>1</v>
      </c>
      <c r="J21" s="45">
        <v>1</v>
      </c>
      <c r="K21" s="45">
        <v>4</v>
      </c>
      <c r="L21" s="37">
        <v>105.5</v>
      </c>
      <c r="M21" s="37">
        <v>18</v>
      </c>
      <c r="N21" s="37">
        <v>12.5</v>
      </c>
      <c r="O21" s="38">
        <v>136</v>
      </c>
      <c r="P21" s="39">
        <f t="shared" si="2"/>
        <v>136</v>
      </c>
      <c r="Q21" s="38">
        <f>VLOOKUP($C21,'[1]DHG 2022-2023'!$C$6:$R$53,15,FALSE)</f>
        <v>129</v>
      </c>
      <c r="R21" s="38">
        <f>VLOOKUP($C21,'[1]DHG 2022-2023'!$C$6:$R$53,16,FALSE)</f>
        <v>7</v>
      </c>
    </row>
    <row r="22" spans="1:18" x14ac:dyDescent="0.25">
      <c r="A22" s="35">
        <v>1</v>
      </c>
      <c r="B22" s="35">
        <v>2</v>
      </c>
      <c r="C22" s="35" t="s">
        <v>45</v>
      </c>
      <c r="D22" s="29" t="s">
        <v>46</v>
      </c>
      <c r="E22" s="29" t="s">
        <v>47</v>
      </c>
      <c r="F22" s="45">
        <v>64</v>
      </c>
      <c r="G22" s="45">
        <v>1</v>
      </c>
      <c r="H22" s="45">
        <v>1</v>
      </c>
      <c r="I22" s="45">
        <v>1</v>
      </c>
      <c r="J22" s="45">
        <v>1</v>
      </c>
      <c r="K22" s="45">
        <v>4</v>
      </c>
      <c r="L22" s="37">
        <v>105.5</v>
      </c>
      <c r="M22" s="37">
        <v>18</v>
      </c>
      <c r="N22" s="37">
        <v>12.5</v>
      </c>
      <c r="O22" s="38">
        <v>136</v>
      </c>
      <c r="P22" s="39">
        <f t="shared" si="2"/>
        <v>136</v>
      </c>
      <c r="Q22" s="38">
        <f>VLOOKUP($C22,'[1]DHG 2022-2023'!$C$6:$R$53,15,FALSE)</f>
        <v>129</v>
      </c>
      <c r="R22" s="38">
        <f>VLOOKUP($C22,'[1]DHG 2022-2023'!$C$6:$R$53,16,FALSE)</f>
        <v>7</v>
      </c>
    </row>
    <row r="23" spans="1:18" x14ac:dyDescent="0.25">
      <c r="A23" s="35">
        <v>1</v>
      </c>
      <c r="B23" s="35">
        <v>2</v>
      </c>
      <c r="C23" s="35" t="s">
        <v>48</v>
      </c>
      <c r="D23" s="29" t="s">
        <v>49</v>
      </c>
      <c r="E23" s="29" t="s">
        <v>50</v>
      </c>
      <c r="F23" s="45">
        <v>64</v>
      </c>
      <c r="G23" s="45">
        <v>1</v>
      </c>
      <c r="H23" s="45">
        <v>1</v>
      </c>
      <c r="I23" s="45">
        <v>1</v>
      </c>
      <c r="J23" s="45">
        <v>1</v>
      </c>
      <c r="K23" s="45">
        <v>4</v>
      </c>
      <c r="L23" s="37">
        <v>105.5</v>
      </c>
      <c r="M23" s="37">
        <v>18</v>
      </c>
      <c r="N23" s="37">
        <v>12.5</v>
      </c>
      <c r="O23" s="38">
        <v>136</v>
      </c>
      <c r="P23" s="39">
        <f t="shared" si="2"/>
        <v>136</v>
      </c>
      <c r="Q23" s="38">
        <f>VLOOKUP($C23,'[1]DHG 2022-2023'!$C$6:$R$53,15,FALSE)</f>
        <v>129</v>
      </c>
      <c r="R23" s="38">
        <f>VLOOKUP($C23,'[1]DHG 2022-2023'!$C$6:$R$53,16,FALSE)</f>
        <v>7</v>
      </c>
    </row>
    <row r="24" spans="1:18" x14ac:dyDescent="0.25">
      <c r="A24" s="35">
        <v>1</v>
      </c>
      <c r="B24" s="35">
        <v>2</v>
      </c>
      <c r="C24" s="35" t="s">
        <v>51</v>
      </c>
      <c r="D24" s="29" t="s">
        <v>52</v>
      </c>
      <c r="E24" s="29" t="s">
        <v>53</v>
      </c>
      <c r="F24" s="45">
        <v>64</v>
      </c>
      <c r="G24" s="45">
        <v>1</v>
      </c>
      <c r="H24" s="45">
        <v>1</v>
      </c>
      <c r="I24" s="45">
        <v>1</v>
      </c>
      <c r="J24" s="45">
        <v>1</v>
      </c>
      <c r="K24" s="45">
        <v>4</v>
      </c>
      <c r="L24" s="37">
        <v>105.5</v>
      </c>
      <c r="M24" s="37">
        <v>18</v>
      </c>
      <c r="N24" s="37">
        <v>12.5</v>
      </c>
      <c r="O24" s="38">
        <v>136</v>
      </c>
      <c r="P24" s="39">
        <f t="shared" si="2"/>
        <v>136</v>
      </c>
      <c r="Q24" s="38">
        <f>VLOOKUP($C24,'[1]DHG 2022-2023'!$C$6:$R$53,15,FALSE)</f>
        <v>129</v>
      </c>
      <c r="R24" s="38">
        <f>VLOOKUP($C24,'[1]DHG 2022-2023'!$C$6:$R$53,16,FALSE)</f>
        <v>7</v>
      </c>
    </row>
    <row r="25" spans="1:18" s="41" customFormat="1" x14ac:dyDescent="0.25">
      <c r="A25" s="35" t="s">
        <v>54</v>
      </c>
      <c r="B25" s="35"/>
      <c r="C25" s="35" t="s">
        <v>55</v>
      </c>
      <c r="D25" s="29"/>
      <c r="E25" s="29"/>
      <c r="F25" s="46">
        <v>320</v>
      </c>
      <c r="G25" s="46">
        <v>5</v>
      </c>
      <c r="H25" s="46">
        <v>5</v>
      </c>
      <c r="I25" s="46">
        <v>5</v>
      </c>
      <c r="J25" s="46">
        <v>5</v>
      </c>
      <c r="K25" s="46">
        <v>20</v>
      </c>
      <c r="L25" s="40">
        <v>527.5</v>
      </c>
      <c r="M25" s="40">
        <v>90</v>
      </c>
      <c r="N25" s="40">
        <v>62.5</v>
      </c>
      <c r="O25" s="40">
        <v>680</v>
      </c>
      <c r="P25" s="40">
        <f t="shared" ref="G25:R25" si="3">SUM(P20:P24)</f>
        <v>680</v>
      </c>
      <c r="Q25" s="40">
        <f t="shared" si="3"/>
        <v>645</v>
      </c>
      <c r="R25" s="40">
        <f t="shared" si="3"/>
        <v>35</v>
      </c>
    </row>
    <row r="26" spans="1:18" s="41" customFormat="1" x14ac:dyDescent="0.25">
      <c r="A26" s="35" t="s">
        <v>56</v>
      </c>
      <c r="B26" s="35"/>
      <c r="C26" s="35" t="s">
        <v>57</v>
      </c>
      <c r="D26" s="29"/>
      <c r="E26" s="29"/>
      <c r="F26" s="46">
        <v>704</v>
      </c>
      <c r="G26" s="46">
        <v>11</v>
      </c>
      <c r="H26" s="46">
        <v>11</v>
      </c>
      <c r="I26" s="46">
        <v>11</v>
      </c>
      <c r="J26" s="46">
        <v>11</v>
      </c>
      <c r="K26" s="46">
        <v>44</v>
      </c>
      <c r="L26" s="40">
        <v>1160.5</v>
      </c>
      <c r="M26" s="40">
        <v>198</v>
      </c>
      <c r="N26" s="40">
        <v>137.5</v>
      </c>
      <c r="O26" s="40">
        <v>1496</v>
      </c>
      <c r="P26" s="40">
        <f t="shared" ref="G26:R26" si="4">P19+P25</f>
        <v>1496</v>
      </c>
      <c r="Q26" s="40">
        <f t="shared" si="4"/>
        <v>1419</v>
      </c>
      <c r="R26" s="40">
        <f t="shared" si="4"/>
        <v>77</v>
      </c>
    </row>
    <row r="27" spans="1:18" x14ac:dyDescent="0.25">
      <c r="A27" s="35">
        <v>2</v>
      </c>
      <c r="B27" s="35">
        <v>3</v>
      </c>
      <c r="C27" s="35" t="s">
        <v>58</v>
      </c>
      <c r="D27" s="29" t="s">
        <v>59</v>
      </c>
      <c r="E27" s="29" t="s">
        <v>60</v>
      </c>
      <c r="F27" s="45">
        <v>64</v>
      </c>
      <c r="G27" s="45">
        <v>1</v>
      </c>
      <c r="H27" s="45">
        <v>1</v>
      </c>
      <c r="I27" s="45">
        <v>1</v>
      </c>
      <c r="J27" s="45">
        <v>1</v>
      </c>
      <c r="K27" s="45">
        <v>4</v>
      </c>
      <c r="L27" s="37">
        <v>105.5</v>
      </c>
      <c r="M27" s="37">
        <v>18</v>
      </c>
      <c r="N27" s="37">
        <v>12.5</v>
      </c>
      <c r="O27" s="38">
        <v>136</v>
      </c>
      <c r="P27" s="39">
        <f t="shared" ref="P27:P29" si="5">O27</f>
        <v>136</v>
      </c>
      <c r="Q27" s="38">
        <f>VLOOKUP($C27,'[1]DHG 2022-2023'!$C$6:$R$53,15,FALSE)</f>
        <v>129</v>
      </c>
      <c r="R27" s="38">
        <f>VLOOKUP($C27,'[1]DHG 2022-2023'!$C$6:$R$53,16,FALSE)</f>
        <v>7</v>
      </c>
    </row>
    <row r="28" spans="1:18" x14ac:dyDescent="0.25">
      <c r="A28" s="35">
        <v>2</v>
      </c>
      <c r="B28" s="35">
        <v>3</v>
      </c>
      <c r="C28" s="35" t="s">
        <v>61</v>
      </c>
      <c r="D28" s="29" t="s">
        <v>59</v>
      </c>
      <c r="E28" s="29" t="s">
        <v>62</v>
      </c>
      <c r="F28" s="45">
        <v>64</v>
      </c>
      <c r="G28" s="45">
        <v>1</v>
      </c>
      <c r="H28" s="45">
        <v>1</v>
      </c>
      <c r="I28" s="45">
        <v>1</v>
      </c>
      <c r="J28" s="45">
        <v>1</v>
      </c>
      <c r="K28" s="45">
        <v>4</v>
      </c>
      <c r="L28" s="37">
        <v>105.5</v>
      </c>
      <c r="M28" s="37">
        <v>18</v>
      </c>
      <c r="N28" s="37">
        <v>12.5</v>
      </c>
      <c r="O28" s="38">
        <v>136</v>
      </c>
      <c r="P28" s="39">
        <f t="shared" si="5"/>
        <v>136</v>
      </c>
      <c r="Q28" s="38">
        <f>VLOOKUP($C28,'[1]DHG 2022-2023'!$C$6:$R$53,15,FALSE)</f>
        <v>129</v>
      </c>
      <c r="R28" s="38">
        <f>VLOOKUP($C28,'[1]DHG 2022-2023'!$C$6:$R$53,16,FALSE)</f>
        <v>7</v>
      </c>
    </row>
    <row r="29" spans="1:18" x14ac:dyDescent="0.25">
      <c r="A29" s="35">
        <v>2</v>
      </c>
      <c r="B29" s="35">
        <v>3</v>
      </c>
      <c r="C29" s="35" t="s">
        <v>63</v>
      </c>
      <c r="D29" s="29" t="s">
        <v>64</v>
      </c>
      <c r="E29" s="29" t="s">
        <v>65</v>
      </c>
      <c r="F29" s="45">
        <v>64</v>
      </c>
      <c r="G29" s="45">
        <v>1</v>
      </c>
      <c r="H29" s="45">
        <v>1</v>
      </c>
      <c r="I29" s="45">
        <v>1</v>
      </c>
      <c r="J29" s="45">
        <v>1</v>
      </c>
      <c r="K29" s="45">
        <v>4</v>
      </c>
      <c r="L29" s="37">
        <v>105.5</v>
      </c>
      <c r="M29" s="37">
        <v>18</v>
      </c>
      <c r="N29" s="37">
        <v>12.5</v>
      </c>
      <c r="O29" s="38">
        <v>136</v>
      </c>
      <c r="P29" s="39">
        <f t="shared" si="5"/>
        <v>136</v>
      </c>
      <c r="Q29" s="38">
        <f>VLOOKUP($C29,'[1]DHG 2022-2023'!$C$6:$R$53,15,FALSE)</f>
        <v>129</v>
      </c>
      <c r="R29" s="38">
        <f>VLOOKUP($C29,'[1]DHG 2022-2023'!$C$6:$R$53,16,FALSE)</f>
        <v>7</v>
      </c>
    </row>
    <row r="30" spans="1:18" s="41" customFormat="1" x14ac:dyDescent="0.25">
      <c r="A30" s="35" t="s">
        <v>66</v>
      </c>
      <c r="B30" s="35"/>
      <c r="C30" s="35" t="s">
        <v>67</v>
      </c>
      <c r="D30" s="29"/>
      <c r="E30" s="29"/>
      <c r="F30" s="46">
        <v>192</v>
      </c>
      <c r="G30" s="46">
        <v>3</v>
      </c>
      <c r="H30" s="46">
        <v>3</v>
      </c>
      <c r="I30" s="46">
        <v>3</v>
      </c>
      <c r="J30" s="46">
        <v>3</v>
      </c>
      <c r="K30" s="46">
        <v>12</v>
      </c>
      <c r="L30" s="40">
        <v>316.5</v>
      </c>
      <c r="M30" s="40">
        <v>54</v>
      </c>
      <c r="N30" s="40">
        <v>37.5</v>
      </c>
      <c r="O30" s="40">
        <v>408</v>
      </c>
      <c r="P30" s="40">
        <f t="shared" ref="G30:Q30" si="6">SUM(P27:P29)</f>
        <v>408</v>
      </c>
      <c r="Q30" s="40">
        <f t="shared" si="6"/>
        <v>387</v>
      </c>
      <c r="R30" s="40">
        <f>SUM(R27:R29)</f>
        <v>21</v>
      </c>
    </row>
    <row r="31" spans="1:18" x14ac:dyDescent="0.25">
      <c r="A31" s="35">
        <v>2</v>
      </c>
      <c r="B31" s="35">
        <v>4</v>
      </c>
      <c r="C31" s="35" t="s">
        <v>68</v>
      </c>
      <c r="D31" s="29" t="s">
        <v>69</v>
      </c>
      <c r="E31" s="29" t="s">
        <v>70</v>
      </c>
      <c r="F31" s="45">
        <v>64</v>
      </c>
      <c r="G31" s="45">
        <v>1</v>
      </c>
      <c r="H31" s="45">
        <v>1</v>
      </c>
      <c r="I31" s="45">
        <v>1</v>
      </c>
      <c r="J31" s="45">
        <v>1</v>
      </c>
      <c r="K31" s="45">
        <v>4</v>
      </c>
      <c r="L31" s="37">
        <v>105.5</v>
      </c>
      <c r="M31" s="37">
        <v>18</v>
      </c>
      <c r="N31" s="37">
        <v>12.5</v>
      </c>
      <c r="O31" s="38">
        <v>136</v>
      </c>
      <c r="P31" s="39">
        <f t="shared" ref="P31:P35" si="7">O31</f>
        <v>136</v>
      </c>
      <c r="Q31" s="38">
        <f>VLOOKUP($C31,'[1]DHG 2022-2023'!$C$6:$R$53,15,FALSE)</f>
        <v>129</v>
      </c>
      <c r="R31" s="38">
        <f>VLOOKUP($C31,'[1]DHG 2022-2023'!$C$6:$R$53,16,FALSE)</f>
        <v>7</v>
      </c>
    </row>
    <row r="32" spans="1:18" x14ac:dyDescent="0.25">
      <c r="A32" s="35">
        <v>2</v>
      </c>
      <c r="B32" s="35">
        <v>4</v>
      </c>
      <c r="C32" s="35" t="s">
        <v>71</v>
      </c>
      <c r="D32" s="29" t="s">
        <v>69</v>
      </c>
      <c r="E32" s="29" t="s">
        <v>72</v>
      </c>
      <c r="F32" s="45">
        <v>64</v>
      </c>
      <c r="G32" s="45">
        <v>1</v>
      </c>
      <c r="H32" s="45">
        <v>1</v>
      </c>
      <c r="I32" s="45">
        <v>1</v>
      </c>
      <c r="J32" s="45">
        <v>1</v>
      </c>
      <c r="K32" s="45">
        <v>4</v>
      </c>
      <c r="L32" s="37">
        <v>105.5</v>
      </c>
      <c r="M32" s="37">
        <v>18</v>
      </c>
      <c r="N32" s="37">
        <v>12.5</v>
      </c>
      <c r="O32" s="38">
        <v>136</v>
      </c>
      <c r="P32" s="39">
        <f t="shared" si="7"/>
        <v>136</v>
      </c>
      <c r="Q32" s="38">
        <f>VLOOKUP($C32,'[1]DHG 2022-2023'!$C$6:$R$53,15,FALSE)</f>
        <v>129</v>
      </c>
      <c r="R32" s="38">
        <f>VLOOKUP($C32,'[1]DHG 2022-2023'!$C$6:$R$53,16,FALSE)</f>
        <v>7</v>
      </c>
    </row>
    <row r="33" spans="1:18" x14ac:dyDescent="0.25">
      <c r="A33" s="35">
        <v>2</v>
      </c>
      <c r="B33" s="35">
        <v>4</v>
      </c>
      <c r="C33" s="35" t="s">
        <v>73</v>
      </c>
      <c r="D33" s="29" t="s">
        <v>74</v>
      </c>
      <c r="E33" s="29" t="s">
        <v>75</v>
      </c>
      <c r="F33" s="45">
        <v>64</v>
      </c>
      <c r="G33" s="45">
        <v>1</v>
      </c>
      <c r="H33" s="45">
        <v>1</v>
      </c>
      <c r="I33" s="45">
        <v>1</v>
      </c>
      <c r="J33" s="45">
        <v>1</v>
      </c>
      <c r="K33" s="45">
        <v>4</v>
      </c>
      <c r="L33" s="37">
        <v>105.5</v>
      </c>
      <c r="M33" s="37">
        <v>18</v>
      </c>
      <c r="N33" s="37">
        <v>12.5</v>
      </c>
      <c r="O33" s="38">
        <v>136</v>
      </c>
      <c r="P33" s="39">
        <f t="shared" si="7"/>
        <v>136</v>
      </c>
      <c r="Q33" s="38">
        <f>VLOOKUP($C33,'[1]DHG 2022-2023'!$C$6:$R$53,15,FALSE)</f>
        <v>129</v>
      </c>
      <c r="R33" s="38">
        <f>VLOOKUP($C33,'[1]DHG 2022-2023'!$C$6:$R$53,16,FALSE)</f>
        <v>7</v>
      </c>
    </row>
    <row r="34" spans="1:18" x14ac:dyDescent="0.25">
      <c r="A34" s="35">
        <v>2</v>
      </c>
      <c r="B34" s="35">
        <v>4</v>
      </c>
      <c r="C34" s="35" t="s">
        <v>76</v>
      </c>
      <c r="D34" s="29" t="s">
        <v>77</v>
      </c>
      <c r="E34" s="29" t="s">
        <v>65</v>
      </c>
      <c r="F34" s="45">
        <v>48</v>
      </c>
      <c r="G34" s="45">
        <v>1</v>
      </c>
      <c r="H34" s="45">
        <v>1</v>
      </c>
      <c r="I34" s="36">
        <v>0.5</v>
      </c>
      <c r="J34" s="36">
        <v>0.5</v>
      </c>
      <c r="K34" s="45">
        <v>3</v>
      </c>
      <c r="L34" s="37">
        <v>81.75</v>
      </c>
      <c r="M34" s="37">
        <v>18</v>
      </c>
      <c r="N34" s="37">
        <v>8.25</v>
      </c>
      <c r="O34" s="38">
        <v>108</v>
      </c>
      <c r="P34" s="39">
        <f t="shared" si="7"/>
        <v>108</v>
      </c>
      <c r="Q34" s="38">
        <f>VLOOKUP($C34,'[1]DHG 2022-2023'!$C$6:$R$53,15,FALSE)</f>
        <v>104</v>
      </c>
      <c r="R34" s="38">
        <f>VLOOKUP($C34,'[1]DHG 2022-2023'!$C$6:$R$53,16,FALSE)</f>
        <v>4</v>
      </c>
    </row>
    <row r="35" spans="1:18" x14ac:dyDescent="0.25">
      <c r="A35" s="35">
        <v>2</v>
      </c>
      <c r="B35" s="35">
        <v>4</v>
      </c>
      <c r="C35" s="35" t="s">
        <v>78</v>
      </c>
      <c r="D35" s="29" t="s">
        <v>79</v>
      </c>
      <c r="E35" s="29" t="s">
        <v>37</v>
      </c>
      <c r="F35" s="45">
        <v>64</v>
      </c>
      <c r="G35" s="45">
        <v>1</v>
      </c>
      <c r="H35" s="45">
        <v>1</v>
      </c>
      <c r="I35" s="45">
        <v>1</v>
      </c>
      <c r="J35" s="45">
        <v>1</v>
      </c>
      <c r="K35" s="45">
        <v>4</v>
      </c>
      <c r="L35" s="37">
        <v>105.5</v>
      </c>
      <c r="M35" s="37">
        <v>18</v>
      </c>
      <c r="N35" s="37">
        <v>12.5</v>
      </c>
      <c r="O35" s="38">
        <v>136</v>
      </c>
      <c r="P35" s="39">
        <f t="shared" si="7"/>
        <v>136</v>
      </c>
      <c r="Q35" s="38">
        <f>VLOOKUP($C35,'[1]DHG 2022-2023'!$C$6:$R$53,15,FALSE)</f>
        <v>129</v>
      </c>
      <c r="R35" s="38">
        <f>VLOOKUP($C35,'[1]DHG 2022-2023'!$C$6:$R$53,16,FALSE)</f>
        <v>7</v>
      </c>
    </row>
    <row r="36" spans="1:18" s="41" customFormat="1" x14ac:dyDescent="0.25">
      <c r="A36" s="35" t="s">
        <v>80</v>
      </c>
      <c r="B36" s="35"/>
      <c r="C36" s="35" t="s">
        <v>55</v>
      </c>
      <c r="D36" s="29"/>
      <c r="E36" s="29"/>
      <c r="F36" s="46">
        <v>304</v>
      </c>
      <c r="G36" s="46">
        <v>5</v>
      </c>
      <c r="H36" s="46">
        <v>5</v>
      </c>
      <c r="I36" s="47">
        <v>4.5</v>
      </c>
      <c r="J36" s="47">
        <v>4.5</v>
      </c>
      <c r="K36" s="46">
        <v>19</v>
      </c>
      <c r="L36" s="40">
        <v>503.75</v>
      </c>
      <c r="M36" s="40">
        <v>90</v>
      </c>
      <c r="N36" s="40">
        <v>58.25</v>
      </c>
      <c r="O36" s="40">
        <v>652</v>
      </c>
      <c r="P36" s="40">
        <f t="shared" ref="M36:R36" si="8">SUM(P31:P35)</f>
        <v>652</v>
      </c>
      <c r="Q36" s="40">
        <f t="shared" si="8"/>
        <v>620</v>
      </c>
      <c r="R36" s="40">
        <f t="shared" si="8"/>
        <v>32</v>
      </c>
    </row>
    <row r="37" spans="1:18" s="41" customFormat="1" x14ac:dyDescent="0.25">
      <c r="A37" s="35" t="s">
        <v>81</v>
      </c>
      <c r="B37" s="35"/>
      <c r="C37" s="35" t="s">
        <v>107</v>
      </c>
      <c r="D37" s="29"/>
      <c r="E37" s="29"/>
      <c r="F37" s="46">
        <v>496</v>
      </c>
      <c r="G37" s="46">
        <v>8</v>
      </c>
      <c r="H37" s="46">
        <v>8</v>
      </c>
      <c r="I37" s="47">
        <v>7.5</v>
      </c>
      <c r="J37" s="47">
        <v>7.5</v>
      </c>
      <c r="K37" s="46">
        <v>31</v>
      </c>
      <c r="L37" s="40">
        <v>820.25</v>
      </c>
      <c r="M37" s="40">
        <v>144</v>
      </c>
      <c r="N37" s="40">
        <v>95.75</v>
      </c>
      <c r="O37" s="40">
        <v>1060</v>
      </c>
      <c r="P37" s="40">
        <f t="shared" ref="P37" si="9">P30+P36</f>
        <v>1060</v>
      </c>
      <c r="Q37" s="40">
        <f t="shared" ref="Q37" si="10">Q30+Q36</f>
        <v>1007</v>
      </c>
      <c r="R37" s="40">
        <f t="shared" ref="R37" si="11">R30+R36</f>
        <v>53</v>
      </c>
    </row>
    <row r="38" spans="1:18" x14ac:dyDescent="0.25">
      <c r="A38" s="35">
        <v>3</v>
      </c>
      <c r="B38" s="35">
        <v>5</v>
      </c>
      <c r="C38" s="35" t="s">
        <v>82</v>
      </c>
      <c r="D38" s="29" t="s">
        <v>83</v>
      </c>
      <c r="E38" s="29" t="s">
        <v>84</v>
      </c>
      <c r="F38" s="45">
        <v>64</v>
      </c>
      <c r="G38" s="45">
        <v>1</v>
      </c>
      <c r="H38" s="45">
        <v>1</v>
      </c>
      <c r="I38" s="45">
        <v>1</v>
      </c>
      <c r="J38" s="45">
        <v>1</v>
      </c>
      <c r="K38" s="45">
        <v>4</v>
      </c>
      <c r="L38" s="37">
        <v>105.5</v>
      </c>
      <c r="M38" s="37">
        <v>18</v>
      </c>
      <c r="N38" s="37">
        <v>12.5</v>
      </c>
      <c r="O38" s="38">
        <v>136</v>
      </c>
      <c r="P38" s="39">
        <f t="shared" ref="P38:P39" si="12">O38</f>
        <v>136</v>
      </c>
      <c r="Q38" s="38">
        <f>VLOOKUP($C38,'[1]DHG 2022-2023'!$C$6:$R$53,15,FALSE)</f>
        <v>127</v>
      </c>
      <c r="R38" s="38">
        <f>VLOOKUP($C38,'[1]DHG 2022-2023'!$C$6:$R$53,16,FALSE)</f>
        <v>9</v>
      </c>
    </row>
    <row r="39" spans="1:18" x14ac:dyDescent="0.25">
      <c r="A39" s="35">
        <v>3</v>
      </c>
      <c r="B39" s="35">
        <v>5</v>
      </c>
      <c r="C39" s="35" t="s">
        <v>85</v>
      </c>
      <c r="D39" s="29" t="s">
        <v>86</v>
      </c>
      <c r="E39" s="29" t="s">
        <v>87</v>
      </c>
      <c r="F39" s="45">
        <v>64</v>
      </c>
      <c r="G39" s="45">
        <v>1</v>
      </c>
      <c r="H39" s="45">
        <v>1</v>
      </c>
      <c r="I39" s="45">
        <v>1</v>
      </c>
      <c r="J39" s="45">
        <v>1</v>
      </c>
      <c r="K39" s="45">
        <v>4</v>
      </c>
      <c r="L39" s="37">
        <v>105.5</v>
      </c>
      <c r="M39" s="37">
        <v>18</v>
      </c>
      <c r="N39" s="37">
        <v>12.5</v>
      </c>
      <c r="O39" s="38">
        <v>136</v>
      </c>
      <c r="P39" s="39">
        <f t="shared" si="12"/>
        <v>136</v>
      </c>
      <c r="Q39" s="38">
        <f>VLOOKUP($C39,'[1]DHG 2022-2023'!$C$6:$R$53,15,FALSE)</f>
        <v>129</v>
      </c>
      <c r="R39" s="38">
        <f>VLOOKUP($C39,'[1]DHG 2022-2023'!$C$6:$R$53,16,FALSE)</f>
        <v>7</v>
      </c>
    </row>
    <row r="40" spans="1:18" s="41" customFormat="1" x14ac:dyDescent="0.25">
      <c r="A40" s="35" t="s">
        <v>88</v>
      </c>
      <c r="B40" s="35"/>
      <c r="C40" s="35" t="s">
        <v>89</v>
      </c>
      <c r="D40" s="29"/>
      <c r="E40" s="29"/>
      <c r="F40" s="46">
        <v>128</v>
      </c>
      <c r="G40" s="46">
        <v>2</v>
      </c>
      <c r="H40" s="46">
        <v>2</v>
      </c>
      <c r="I40" s="46">
        <v>2</v>
      </c>
      <c r="J40" s="46">
        <v>2</v>
      </c>
      <c r="K40" s="46">
        <v>8</v>
      </c>
      <c r="L40" s="40">
        <v>211</v>
      </c>
      <c r="M40" s="40">
        <v>36</v>
      </c>
      <c r="N40" s="40">
        <v>25</v>
      </c>
      <c r="O40" s="40">
        <v>272</v>
      </c>
      <c r="P40" s="40">
        <f t="shared" ref="G40:R40" si="13">SUM(P38:P39)</f>
        <v>272</v>
      </c>
      <c r="Q40" s="40">
        <f t="shared" si="13"/>
        <v>256</v>
      </c>
      <c r="R40" s="40">
        <f t="shared" si="13"/>
        <v>16</v>
      </c>
    </row>
    <row r="41" spans="1:18" x14ac:dyDescent="0.25">
      <c r="A41" s="35">
        <v>3</v>
      </c>
      <c r="B41" s="35">
        <v>6</v>
      </c>
      <c r="C41" s="35" t="s">
        <v>90</v>
      </c>
      <c r="D41" s="29" t="s">
        <v>91</v>
      </c>
      <c r="E41" s="29" t="s">
        <v>47</v>
      </c>
      <c r="F41" s="45">
        <v>64</v>
      </c>
      <c r="G41" s="45">
        <v>1</v>
      </c>
      <c r="H41" s="45">
        <v>1</v>
      </c>
      <c r="I41" s="45">
        <v>1</v>
      </c>
      <c r="J41" s="45">
        <v>1</v>
      </c>
      <c r="K41" s="45">
        <v>4</v>
      </c>
      <c r="L41" s="37">
        <v>105.5</v>
      </c>
      <c r="M41" s="37">
        <v>18</v>
      </c>
      <c r="N41" s="37">
        <v>12.5</v>
      </c>
      <c r="O41" s="38">
        <v>136</v>
      </c>
      <c r="P41" s="39">
        <f t="shared" ref="P41:P46" si="14">O41</f>
        <v>136</v>
      </c>
      <c r="Q41" s="38">
        <f>VLOOKUP($C41,'[1]DHG 2022-2023'!$C$6:$R$53,15,FALSE)</f>
        <v>129</v>
      </c>
      <c r="R41" s="38">
        <f>VLOOKUP($C41,'[1]DHG 2022-2023'!$C$6:$R$53,16,FALSE)</f>
        <v>7</v>
      </c>
    </row>
    <row r="42" spans="1:18" x14ac:dyDescent="0.25">
      <c r="A42" s="35">
        <v>3</v>
      </c>
      <c r="B42" s="35">
        <v>6</v>
      </c>
      <c r="C42" s="35" t="s">
        <v>92</v>
      </c>
      <c r="D42" s="29" t="s">
        <v>93</v>
      </c>
      <c r="E42" s="29" t="s">
        <v>42</v>
      </c>
      <c r="F42" s="45">
        <v>64</v>
      </c>
      <c r="G42" s="45">
        <v>1</v>
      </c>
      <c r="H42" s="45">
        <v>1</v>
      </c>
      <c r="I42" s="45">
        <v>1</v>
      </c>
      <c r="J42" s="45">
        <v>1</v>
      </c>
      <c r="K42" s="45">
        <v>4</v>
      </c>
      <c r="L42" s="37">
        <v>105.5</v>
      </c>
      <c r="M42" s="37">
        <v>18</v>
      </c>
      <c r="N42" s="37">
        <v>12.5</v>
      </c>
      <c r="O42" s="38">
        <v>136</v>
      </c>
      <c r="P42" s="39">
        <f t="shared" si="14"/>
        <v>136</v>
      </c>
      <c r="Q42" s="38">
        <f>VLOOKUP($C42,'[1]DHG 2022-2023'!$C$6:$R$53,15,FALSE)</f>
        <v>129</v>
      </c>
      <c r="R42" s="38">
        <f>VLOOKUP($C42,'[1]DHG 2022-2023'!$C$6:$R$53,16,FALSE)</f>
        <v>7</v>
      </c>
    </row>
    <row r="43" spans="1:18" x14ac:dyDescent="0.25">
      <c r="A43" s="35">
        <v>3</v>
      </c>
      <c r="B43" s="35">
        <v>6</v>
      </c>
      <c r="C43" s="35" t="s">
        <v>94</v>
      </c>
      <c r="D43" s="29" t="s">
        <v>93</v>
      </c>
      <c r="E43" s="29" t="s">
        <v>95</v>
      </c>
      <c r="F43" s="45">
        <v>64</v>
      </c>
      <c r="G43" s="45">
        <v>1</v>
      </c>
      <c r="H43" s="45">
        <v>1</v>
      </c>
      <c r="I43" s="45">
        <v>1</v>
      </c>
      <c r="J43" s="45">
        <v>1</v>
      </c>
      <c r="K43" s="45">
        <v>4</v>
      </c>
      <c r="L43" s="37">
        <v>105.5</v>
      </c>
      <c r="M43" s="37">
        <v>18</v>
      </c>
      <c r="N43" s="37">
        <v>12.5</v>
      </c>
      <c r="O43" s="38">
        <v>136</v>
      </c>
      <c r="P43" s="39">
        <f t="shared" si="14"/>
        <v>136</v>
      </c>
      <c r="Q43" s="38">
        <f>VLOOKUP($C43,'[1]DHG 2022-2023'!$C$6:$R$53,15,FALSE)</f>
        <v>129</v>
      </c>
      <c r="R43" s="38">
        <f>VLOOKUP($C43,'[1]DHG 2022-2023'!$C$6:$R$53,16,FALSE)</f>
        <v>7</v>
      </c>
    </row>
    <row r="44" spans="1:18" x14ac:dyDescent="0.25">
      <c r="A44" s="35">
        <v>3</v>
      </c>
      <c r="B44" s="35">
        <v>6</v>
      </c>
      <c r="C44" s="35" t="s">
        <v>96</v>
      </c>
      <c r="D44" s="29" t="s">
        <v>97</v>
      </c>
      <c r="E44" s="29" t="s">
        <v>98</v>
      </c>
      <c r="F44" s="45">
        <v>64</v>
      </c>
      <c r="G44" s="45">
        <v>1</v>
      </c>
      <c r="H44" s="45">
        <v>1</v>
      </c>
      <c r="I44" s="45">
        <v>1</v>
      </c>
      <c r="J44" s="45">
        <v>1</v>
      </c>
      <c r="K44" s="45">
        <v>4</v>
      </c>
      <c r="L44" s="37">
        <v>105.5</v>
      </c>
      <c r="M44" s="37">
        <v>18</v>
      </c>
      <c r="N44" s="37">
        <v>12.5</v>
      </c>
      <c r="O44" s="38">
        <v>136</v>
      </c>
      <c r="P44" s="39">
        <f t="shared" si="14"/>
        <v>136</v>
      </c>
      <c r="Q44" s="38">
        <f>VLOOKUP($C44,'[1]DHG 2022-2023'!$C$6:$R$53,15,FALSE)</f>
        <v>129</v>
      </c>
      <c r="R44" s="38">
        <f>VLOOKUP($C44,'[1]DHG 2022-2023'!$C$6:$R$53,16,FALSE)</f>
        <v>7</v>
      </c>
    </row>
    <row r="45" spans="1:18" x14ac:dyDescent="0.25">
      <c r="A45" s="35">
        <v>3</v>
      </c>
      <c r="B45" s="35">
        <v>6</v>
      </c>
      <c r="C45" s="35" t="s">
        <v>99</v>
      </c>
      <c r="D45" s="29" t="s">
        <v>100</v>
      </c>
      <c r="E45" s="29" t="s">
        <v>101</v>
      </c>
      <c r="F45" s="45">
        <v>64</v>
      </c>
      <c r="G45" s="45">
        <v>1</v>
      </c>
      <c r="H45" s="45">
        <v>1</v>
      </c>
      <c r="I45" s="45">
        <v>1</v>
      </c>
      <c r="J45" s="45">
        <v>1</v>
      </c>
      <c r="K45" s="45">
        <v>4</v>
      </c>
      <c r="L45" s="37">
        <v>105.5</v>
      </c>
      <c r="M45" s="37">
        <v>18</v>
      </c>
      <c r="N45" s="37">
        <v>12.5</v>
      </c>
      <c r="O45" s="38">
        <v>136</v>
      </c>
      <c r="P45" s="39">
        <f t="shared" si="14"/>
        <v>136</v>
      </c>
      <c r="Q45" s="38">
        <f>VLOOKUP($C45,'[1]DHG 2022-2023'!$C$6:$R$53,15,FALSE)</f>
        <v>129</v>
      </c>
      <c r="R45" s="38">
        <f>VLOOKUP($C45,'[1]DHG 2022-2023'!$C$6:$R$53,16,FALSE)</f>
        <v>7</v>
      </c>
    </row>
    <row r="46" spans="1:18" x14ac:dyDescent="0.25">
      <c r="A46" s="35">
        <v>3</v>
      </c>
      <c r="B46" s="35">
        <v>6</v>
      </c>
      <c r="C46" s="35" t="s">
        <v>102</v>
      </c>
      <c r="D46" s="29" t="s">
        <v>103</v>
      </c>
      <c r="E46" s="29" t="s">
        <v>104</v>
      </c>
      <c r="F46" s="45">
        <v>64</v>
      </c>
      <c r="G46" s="45">
        <v>1</v>
      </c>
      <c r="H46" s="45">
        <v>1</v>
      </c>
      <c r="I46" s="45">
        <v>1</v>
      </c>
      <c r="J46" s="45">
        <v>1</v>
      </c>
      <c r="K46" s="45">
        <v>4</v>
      </c>
      <c r="L46" s="37">
        <v>105.5</v>
      </c>
      <c r="M46" s="37">
        <v>18</v>
      </c>
      <c r="N46" s="37">
        <v>12.5</v>
      </c>
      <c r="O46" s="38">
        <v>136</v>
      </c>
      <c r="P46" s="39">
        <f t="shared" si="14"/>
        <v>136</v>
      </c>
      <c r="Q46" s="38">
        <f>VLOOKUP($C46,'[1]DHG 2022-2023'!$C$6:$R$53,15,FALSE)</f>
        <v>129</v>
      </c>
      <c r="R46" s="38">
        <f>VLOOKUP($C46,'[1]DHG 2022-2023'!$C$6:$R$53,16,FALSE)</f>
        <v>7</v>
      </c>
    </row>
    <row r="47" spans="1:18" s="41" customFormat="1" x14ac:dyDescent="0.25">
      <c r="A47" s="35" t="s">
        <v>105</v>
      </c>
      <c r="B47" s="35"/>
      <c r="C47" s="35" t="s">
        <v>39</v>
      </c>
      <c r="D47" s="29"/>
      <c r="E47" s="29"/>
      <c r="F47" s="46">
        <v>384</v>
      </c>
      <c r="G47" s="46">
        <v>6</v>
      </c>
      <c r="H47" s="46">
        <v>6</v>
      </c>
      <c r="I47" s="46">
        <v>6</v>
      </c>
      <c r="J47" s="46">
        <v>6</v>
      </c>
      <c r="K47" s="46">
        <v>24</v>
      </c>
      <c r="L47" s="40">
        <v>633</v>
      </c>
      <c r="M47" s="40">
        <v>108</v>
      </c>
      <c r="N47" s="40">
        <v>75</v>
      </c>
      <c r="O47" s="40">
        <v>816</v>
      </c>
      <c r="P47" s="40">
        <f t="shared" ref="P47" si="15">SUM(P41:P46)</f>
        <v>816</v>
      </c>
      <c r="Q47" s="40">
        <f t="shared" ref="Q47:R47" si="16">SUM(Q41:Q46)</f>
        <v>774</v>
      </c>
      <c r="R47" s="40">
        <f t="shared" si="16"/>
        <v>42</v>
      </c>
    </row>
    <row r="48" spans="1:18" s="41" customFormat="1" x14ac:dyDescent="0.25">
      <c r="A48" s="35" t="s">
        <v>106</v>
      </c>
      <c r="B48" s="35"/>
      <c r="C48" s="35" t="s">
        <v>107</v>
      </c>
      <c r="D48" s="29"/>
      <c r="E48" s="29"/>
      <c r="F48" s="46">
        <v>512</v>
      </c>
      <c r="G48" s="46">
        <v>8</v>
      </c>
      <c r="H48" s="46">
        <v>8</v>
      </c>
      <c r="I48" s="46">
        <v>8</v>
      </c>
      <c r="J48" s="46">
        <v>8</v>
      </c>
      <c r="K48" s="46">
        <v>32</v>
      </c>
      <c r="L48" s="40">
        <v>844</v>
      </c>
      <c r="M48" s="40">
        <v>144</v>
      </c>
      <c r="N48" s="40">
        <v>100</v>
      </c>
      <c r="O48" s="40">
        <v>1088</v>
      </c>
      <c r="P48" s="40">
        <f t="shared" ref="G48:R48" si="17">P40+P47</f>
        <v>1088</v>
      </c>
      <c r="Q48" s="40">
        <f t="shared" si="17"/>
        <v>1030</v>
      </c>
      <c r="R48" s="40">
        <f t="shared" si="17"/>
        <v>58</v>
      </c>
    </row>
    <row r="49" spans="1:18" x14ac:dyDescent="0.25">
      <c r="A49" s="35">
        <v>4</v>
      </c>
      <c r="B49" s="35">
        <v>7</v>
      </c>
      <c r="C49" s="35" t="s">
        <v>108</v>
      </c>
      <c r="D49" s="29" t="s">
        <v>109</v>
      </c>
      <c r="E49" s="29" t="s">
        <v>110</v>
      </c>
      <c r="F49" s="45">
        <v>64</v>
      </c>
      <c r="G49" s="45">
        <v>1</v>
      </c>
      <c r="H49" s="45">
        <v>1</v>
      </c>
      <c r="I49" s="45">
        <v>1</v>
      </c>
      <c r="J49" s="45">
        <v>1</v>
      </c>
      <c r="K49" s="45">
        <v>4</v>
      </c>
      <c r="L49" s="37">
        <v>105.5</v>
      </c>
      <c r="M49" s="37">
        <v>18</v>
      </c>
      <c r="N49" s="37">
        <v>12.5</v>
      </c>
      <c r="O49" s="38">
        <v>136</v>
      </c>
      <c r="P49" s="39">
        <f t="shared" ref="P49:P52" si="18">O49</f>
        <v>136</v>
      </c>
      <c r="Q49" s="38">
        <f>VLOOKUP($C49,'[1]DHG 2022-2023'!$C$6:$R$53,15,FALSE)</f>
        <v>129</v>
      </c>
      <c r="R49" s="38">
        <f>VLOOKUP($C49,'[1]DHG 2022-2023'!$C$6:$R$53,16,FALSE)</f>
        <v>7</v>
      </c>
    </row>
    <row r="50" spans="1:18" x14ac:dyDescent="0.25">
      <c r="A50" s="35">
        <v>4</v>
      </c>
      <c r="B50" s="35">
        <v>7</v>
      </c>
      <c r="C50" s="35" t="s">
        <v>111</v>
      </c>
      <c r="D50" s="29" t="s">
        <v>112</v>
      </c>
      <c r="E50" s="29" t="s">
        <v>113</v>
      </c>
      <c r="F50" s="45">
        <v>64</v>
      </c>
      <c r="G50" s="45">
        <v>1</v>
      </c>
      <c r="H50" s="45">
        <v>1</v>
      </c>
      <c r="I50" s="45">
        <v>1</v>
      </c>
      <c r="J50" s="45">
        <v>1</v>
      </c>
      <c r="K50" s="45">
        <v>4</v>
      </c>
      <c r="L50" s="37">
        <v>105.5</v>
      </c>
      <c r="M50" s="37">
        <v>18</v>
      </c>
      <c r="N50" s="37">
        <v>12.5</v>
      </c>
      <c r="O50" s="38">
        <v>136</v>
      </c>
      <c r="P50" s="39">
        <f t="shared" si="18"/>
        <v>136</v>
      </c>
      <c r="Q50" s="38">
        <f>VLOOKUP($C50,'[1]DHG 2022-2023'!$C$6:$R$53,15,FALSE)</f>
        <v>127</v>
      </c>
      <c r="R50" s="38">
        <f>VLOOKUP($C50,'[1]DHG 2022-2023'!$C$6:$R$53,16,FALSE)</f>
        <v>9</v>
      </c>
    </row>
    <row r="51" spans="1:18" x14ac:dyDescent="0.25">
      <c r="A51" s="35">
        <v>4</v>
      </c>
      <c r="B51" s="35">
        <v>7</v>
      </c>
      <c r="C51" s="35" t="s">
        <v>114</v>
      </c>
      <c r="D51" s="29" t="s">
        <v>115</v>
      </c>
      <c r="E51" s="29" t="s">
        <v>116</v>
      </c>
      <c r="F51" s="45">
        <v>64</v>
      </c>
      <c r="G51" s="45">
        <v>1</v>
      </c>
      <c r="H51" s="45">
        <v>1</v>
      </c>
      <c r="I51" s="45">
        <v>1</v>
      </c>
      <c r="J51" s="45">
        <v>1</v>
      </c>
      <c r="K51" s="45">
        <v>4</v>
      </c>
      <c r="L51" s="37">
        <v>105.5</v>
      </c>
      <c r="M51" s="37">
        <v>18</v>
      </c>
      <c r="N51" s="37">
        <v>12.5</v>
      </c>
      <c r="O51" s="38">
        <v>136</v>
      </c>
      <c r="P51" s="39">
        <f t="shared" si="18"/>
        <v>136</v>
      </c>
      <c r="Q51" s="38">
        <f>VLOOKUP($C51,'[1]DHG 2022-2023'!$C$6:$R$53,15,FALSE)</f>
        <v>129</v>
      </c>
      <c r="R51" s="38">
        <f>VLOOKUP($C51,'[1]DHG 2022-2023'!$C$6:$R$53,16,FALSE)</f>
        <v>7</v>
      </c>
    </row>
    <row r="52" spans="1:18" x14ac:dyDescent="0.25">
      <c r="A52" s="35">
        <v>4</v>
      </c>
      <c r="B52" s="35">
        <v>7</v>
      </c>
      <c r="C52" s="35" t="s">
        <v>117</v>
      </c>
      <c r="D52" s="29" t="s">
        <v>118</v>
      </c>
      <c r="E52" s="29" t="s">
        <v>119</v>
      </c>
      <c r="F52" s="45">
        <v>64</v>
      </c>
      <c r="G52" s="45">
        <v>1</v>
      </c>
      <c r="H52" s="45">
        <v>1</v>
      </c>
      <c r="I52" s="45">
        <v>1</v>
      </c>
      <c r="J52" s="45">
        <v>1</v>
      </c>
      <c r="K52" s="45">
        <v>4</v>
      </c>
      <c r="L52" s="37">
        <v>105.5</v>
      </c>
      <c r="M52" s="37">
        <v>18</v>
      </c>
      <c r="N52" s="37">
        <v>12.5</v>
      </c>
      <c r="O52" s="38">
        <v>136</v>
      </c>
      <c r="P52" s="39">
        <f t="shared" si="18"/>
        <v>136</v>
      </c>
      <c r="Q52" s="38">
        <f>VLOOKUP($C52,'[1]DHG 2022-2023'!$C$6:$R$53,15,FALSE)</f>
        <v>129</v>
      </c>
      <c r="R52" s="38">
        <f>VLOOKUP($C52,'[1]DHG 2022-2023'!$C$6:$R$53,16,FALSE)</f>
        <v>7</v>
      </c>
    </row>
    <row r="53" spans="1:18" s="41" customFormat="1" x14ac:dyDescent="0.25">
      <c r="A53" s="35" t="s">
        <v>120</v>
      </c>
      <c r="B53" s="35"/>
      <c r="C53" s="35" t="s">
        <v>121</v>
      </c>
      <c r="D53" s="29"/>
      <c r="E53" s="29"/>
      <c r="F53" s="46">
        <v>256</v>
      </c>
      <c r="G53" s="46">
        <v>4</v>
      </c>
      <c r="H53" s="46">
        <v>4</v>
      </c>
      <c r="I53" s="46">
        <v>4</v>
      </c>
      <c r="J53" s="46">
        <v>4</v>
      </c>
      <c r="K53" s="46">
        <v>16</v>
      </c>
      <c r="L53" s="40">
        <v>422</v>
      </c>
      <c r="M53" s="40">
        <v>72</v>
      </c>
      <c r="N53" s="40">
        <v>50</v>
      </c>
      <c r="O53" s="40">
        <v>544</v>
      </c>
      <c r="P53" s="40">
        <f t="shared" ref="G53:R53" si="19">SUM(P49:P52)</f>
        <v>544</v>
      </c>
      <c r="Q53" s="40">
        <f t="shared" si="19"/>
        <v>514</v>
      </c>
      <c r="R53" s="40">
        <f t="shared" si="19"/>
        <v>30</v>
      </c>
    </row>
    <row r="54" spans="1:18" x14ac:dyDescent="0.25">
      <c r="A54" s="35">
        <v>4</v>
      </c>
      <c r="B54" s="35">
        <v>8</v>
      </c>
      <c r="C54" s="35" t="s">
        <v>122</v>
      </c>
      <c r="D54" s="29" t="s">
        <v>123</v>
      </c>
      <c r="E54" s="29" t="s">
        <v>124</v>
      </c>
      <c r="F54" s="45">
        <v>64</v>
      </c>
      <c r="G54" s="45">
        <v>1</v>
      </c>
      <c r="H54" s="45">
        <v>1</v>
      </c>
      <c r="I54" s="45">
        <v>1</v>
      </c>
      <c r="J54" s="45">
        <v>1</v>
      </c>
      <c r="K54" s="45">
        <v>4</v>
      </c>
      <c r="L54" s="37">
        <v>105.5</v>
      </c>
      <c r="M54" s="37">
        <v>18</v>
      </c>
      <c r="N54" s="37">
        <v>12.5</v>
      </c>
      <c r="O54" s="38">
        <v>136</v>
      </c>
      <c r="P54" s="39">
        <f t="shared" ref="P54:P57" si="20">O54</f>
        <v>136</v>
      </c>
      <c r="Q54" s="38">
        <f>VLOOKUP($C54,'[1]DHG 2022-2023'!$C$6:$R$53,15,FALSE)</f>
        <v>129</v>
      </c>
      <c r="R54" s="38">
        <f>VLOOKUP($C54,'[1]DHG 2022-2023'!$C$6:$R$53,16,FALSE)</f>
        <v>7</v>
      </c>
    </row>
    <row r="55" spans="1:18" x14ac:dyDescent="0.25">
      <c r="A55" s="35">
        <v>4</v>
      </c>
      <c r="B55" s="35">
        <v>8</v>
      </c>
      <c r="C55" s="35" t="s">
        <v>125</v>
      </c>
      <c r="D55" s="29" t="s">
        <v>126</v>
      </c>
      <c r="E55" s="29" t="s">
        <v>127</v>
      </c>
      <c r="F55" s="45">
        <v>64</v>
      </c>
      <c r="G55" s="45">
        <v>1</v>
      </c>
      <c r="H55" s="45">
        <v>1</v>
      </c>
      <c r="I55" s="45">
        <v>1</v>
      </c>
      <c r="J55" s="45">
        <v>1</v>
      </c>
      <c r="K55" s="45">
        <v>4</v>
      </c>
      <c r="L55" s="37">
        <v>105.5</v>
      </c>
      <c r="M55" s="37">
        <v>18</v>
      </c>
      <c r="N55" s="37">
        <v>12.5</v>
      </c>
      <c r="O55" s="38">
        <v>136</v>
      </c>
      <c r="P55" s="39">
        <f t="shared" si="20"/>
        <v>136</v>
      </c>
      <c r="Q55" s="38">
        <f>VLOOKUP($C55,'[1]DHG 2022-2023'!$C$6:$R$53,15,FALSE)</f>
        <v>129</v>
      </c>
      <c r="R55" s="38">
        <f>VLOOKUP($C55,'[1]DHG 2022-2023'!$C$6:$R$53,16,FALSE)</f>
        <v>7</v>
      </c>
    </row>
    <row r="56" spans="1:18" x14ac:dyDescent="0.25">
      <c r="A56" s="35">
        <v>4</v>
      </c>
      <c r="B56" s="35">
        <v>8</v>
      </c>
      <c r="C56" s="35" t="s">
        <v>128</v>
      </c>
      <c r="D56" s="29" t="s">
        <v>129</v>
      </c>
      <c r="E56" s="29" t="s">
        <v>130</v>
      </c>
      <c r="F56" s="45">
        <v>64</v>
      </c>
      <c r="G56" s="45">
        <v>1</v>
      </c>
      <c r="H56" s="45">
        <v>1</v>
      </c>
      <c r="I56" s="45">
        <v>1</v>
      </c>
      <c r="J56" s="45">
        <v>1</v>
      </c>
      <c r="K56" s="45">
        <v>4</v>
      </c>
      <c r="L56" s="37">
        <v>105.5</v>
      </c>
      <c r="M56" s="37">
        <v>18</v>
      </c>
      <c r="N56" s="37">
        <v>12.5</v>
      </c>
      <c r="O56" s="38">
        <v>136</v>
      </c>
      <c r="P56" s="39">
        <f t="shared" si="20"/>
        <v>136</v>
      </c>
      <c r="Q56" s="38">
        <f>VLOOKUP($C56,'[1]DHG 2022-2023'!$C$6:$R$53,15,FALSE)</f>
        <v>129</v>
      </c>
      <c r="R56" s="38">
        <f>VLOOKUP($C56,'[1]DHG 2022-2023'!$C$6:$R$53,16,FALSE)</f>
        <v>7</v>
      </c>
    </row>
    <row r="57" spans="1:18" x14ac:dyDescent="0.25">
      <c r="A57" s="35">
        <v>4</v>
      </c>
      <c r="B57" s="35">
        <v>8</v>
      </c>
      <c r="C57" s="35" t="s">
        <v>131</v>
      </c>
      <c r="D57" s="29" t="s">
        <v>129</v>
      </c>
      <c r="E57" s="29" t="s">
        <v>98</v>
      </c>
      <c r="F57" s="45">
        <v>64</v>
      </c>
      <c r="G57" s="45">
        <v>1</v>
      </c>
      <c r="H57" s="45">
        <v>1</v>
      </c>
      <c r="I57" s="45">
        <v>1</v>
      </c>
      <c r="J57" s="45">
        <v>1</v>
      </c>
      <c r="K57" s="45">
        <v>4</v>
      </c>
      <c r="L57" s="37">
        <v>105.5</v>
      </c>
      <c r="M57" s="37">
        <v>18</v>
      </c>
      <c r="N57" s="37">
        <v>12.5</v>
      </c>
      <c r="O57" s="38">
        <v>136</v>
      </c>
      <c r="P57" s="39">
        <f t="shared" si="20"/>
        <v>136</v>
      </c>
      <c r="Q57" s="38">
        <f>VLOOKUP($C57,'[1]DHG 2022-2023'!$C$6:$R$53,15,FALSE)</f>
        <v>129</v>
      </c>
      <c r="R57" s="38">
        <f>VLOOKUP($C57,'[1]DHG 2022-2023'!$C$6:$R$53,16,FALSE)</f>
        <v>7</v>
      </c>
    </row>
    <row r="58" spans="1:18" s="41" customFormat="1" x14ac:dyDescent="0.25">
      <c r="A58" s="35" t="s">
        <v>132</v>
      </c>
      <c r="B58" s="35"/>
      <c r="C58" s="35" t="s">
        <v>121</v>
      </c>
      <c r="D58" s="29"/>
      <c r="E58" s="29"/>
      <c r="F58" s="46">
        <v>256</v>
      </c>
      <c r="G58" s="46">
        <v>4</v>
      </c>
      <c r="H58" s="46">
        <v>4</v>
      </c>
      <c r="I58" s="46">
        <v>4</v>
      </c>
      <c r="J58" s="46">
        <v>4</v>
      </c>
      <c r="K58" s="46">
        <v>16</v>
      </c>
      <c r="L58" s="40">
        <v>422</v>
      </c>
      <c r="M58" s="40">
        <v>72</v>
      </c>
      <c r="N58" s="40">
        <v>50</v>
      </c>
      <c r="O58" s="40">
        <v>544</v>
      </c>
      <c r="P58" s="40">
        <f t="shared" ref="G58:R58" si="21">SUM(P54:P57)</f>
        <v>544</v>
      </c>
      <c r="Q58" s="40">
        <f t="shared" si="21"/>
        <v>516</v>
      </c>
      <c r="R58" s="40">
        <f t="shared" si="21"/>
        <v>28</v>
      </c>
    </row>
    <row r="59" spans="1:18" s="41" customFormat="1" x14ac:dyDescent="0.25">
      <c r="A59" s="35" t="s">
        <v>133</v>
      </c>
      <c r="B59" s="35"/>
      <c r="C59" s="35" t="s">
        <v>107</v>
      </c>
      <c r="D59" s="29"/>
      <c r="E59" s="29"/>
      <c r="F59" s="46">
        <f>F58+F53</f>
        <v>512</v>
      </c>
      <c r="G59" s="46">
        <f t="shared" ref="G59:R59" si="22">G58+G53</f>
        <v>8</v>
      </c>
      <c r="H59" s="46">
        <f t="shared" si="22"/>
        <v>8</v>
      </c>
      <c r="I59" s="46">
        <f t="shared" si="22"/>
        <v>8</v>
      </c>
      <c r="J59" s="46">
        <f t="shared" si="22"/>
        <v>8</v>
      </c>
      <c r="K59" s="46">
        <f t="shared" si="22"/>
        <v>32</v>
      </c>
      <c r="L59" s="40">
        <f t="shared" si="22"/>
        <v>844</v>
      </c>
      <c r="M59" s="40">
        <f t="shared" si="22"/>
        <v>144</v>
      </c>
      <c r="N59" s="40">
        <f t="shared" si="22"/>
        <v>100</v>
      </c>
      <c r="O59" s="40">
        <f t="shared" si="22"/>
        <v>1088</v>
      </c>
      <c r="P59" s="40">
        <f t="shared" si="22"/>
        <v>1088</v>
      </c>
      <c r="Q59" s="40">
        <f t="shared" si="22"/>
        <v>1030</v>
      </c>
      <c r="R59" s="40">
        <f t="shared" si="22"/>
        <v>58</v>
      </c>
    </row>
    <row r="60" spans="1:18" x14ac:dyDescent="0.25">
      <c r="A60" s="48" t="s">
        <v>135</v>
      </c>
      <c r="B60" s="49"/>
      <c r="C60" s="49"/>
      <c r="D60" s="49"/>
      <c r="E60" s="50"/>
      <c r="F60" s="46">
        <f>F59+F48+F37+F26</f>
        <v>2224</v>
      </c>
      <c r="G60" s="46">
        <f t="shared" ref="G60:R60" si="23">G59+G48+G37+G26</f>
        <v>35</v>
      </c>
      <c r="H60" s="46">
        <f t="shared" si="23"/>
        <v>35</v>
      </c>
      <c r="I60" s="47">
        <f t="shared" si="23"/>
        <v>34.5</v>
      </c>
      <c r="J60" s="47">
        <f t="shared" si="23"/>
        <v>34.5</v>
      </c>
      <c r="K60" s="46">
        <f t="shared" si="23"/>
        <v>139</v>
      </c>
      <c r="L60" s="40">
        <f t="shared" si="23"/>
        <v>3668.75</v>
      </c>
      <c r="M60" s="40">
        <f t="shared" si="23"/>
        <v>630</v>
      </c>
      <c r="N60" s="40">
        <f t="shared" si="23"/>
        <v>433.25</v>
      </c>
      <c r="O60" s="40">
        <f t="shared" si="23"/>
        <v>4732</v>
      </c>
      <c r="P60" s="40">
        <f t="shared" si="23"/>
        <v>4732</v>
      </c>
      <c r="Q60" s="40">
        <f t="shared" si="23"/>
        <v>4486</v>
      </c>
      <c r="R60" s="40">
        <f t="shared" si="23"/>
        <v>246</v>
      </c>
    </row>
    <row r="61" spans="1:18" s="42" customFormat="1" x14ac:dyDescent="0.25">
      <c r="A61" s="15"/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18" x14ac:dyDescent="0.25">
      <c r="Q62" s="44"/>
    </row>
    <row r="63" spans="1:18" x14ac:dyDescent="0.25">
      <c r="Q63" s="43"/>
    </row>
    <row r="64" spans="1:18" x14ac:dyDescent="0.25">
      <c r="Q64" s="44"/>
      <c r="R64" s="43"/>
    </row>
    <row r="65" spans="17:17" x14ac:dyDescent="0.25">
      <c r="Q65" s="44"/>
    </row>
  </sheetData>
  <autoFilter ref="A12:AQ60"/>
  <mergeCells count="11">
    <mergeCell ref="G3:R5"/>
    <mergeCell ref="H9:I9"/>
    <mergeCell ref="L10:O10"/>
    <mergeCell ref="P10:P12"/>
    <mergeCell ref="Q10:Q12"/>
    <mergeCell ref="A60:E60"/>
    <mergeCell ref="A10:D10"/>
    <mergeCell ref="R10:R12"/>
    <mergeCell ref="G11:K11"/>
    <mergeCell ref="N11:N12"/>
    <mergeCell ref="O11:O12"/>
  </mergeCells>
  <pageMargins left="0.78740157499999996" right="0.78740157499999996" top="0.984251969" bottom="0.984251969" header="0.4921259845" footer="0.4921259845"/>
  <pageSetup paperSize="9" orientation="portrait" verticalDpi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SEGPA RS2023-2024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VEBRET Colette</dc:creator>
  <cp:lastModifiedBy>Colette Vebret</cp:lastModifiedBy>
  <dcterms:created xsi:type="dcterms:W3CDTF">2019-01-18T16:12:51Z</dcterms:created>
  <dcterms:modified xsi:type="dcterms:W3CDTF">2023-01-17T11:46:51Z</dcterms:modified>
</cp:coreProperties>
</file>